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2" i="8"/>
  <c r="K91" i="8"/>
  <c r="H92" i="8"/>
  <c r="H91" i="8"/>
  <c r="J14" i="16"/>
  <c r="G14" i="16"/>
  <c r="K30" i="8"/>
  <c r="H30" i="8"/>
  <c r="A18" i="16"/>
  <c r="M74" i="16"/>
  <c r="M78" i="16"/>
  <c r="M82" i="16"/>
  <c r="M86" i="16"/>
  <c r="M90" i="16"/>
  <c r="M75" i="16"/>
  <c r="M79" i="16"/>
  <c r="M83" i="16"/>
  <c r="M87" i="16"/>
  <c r="M91" i="16"/>
  <c r="M81" i="16"/>
  <c r="M89" i="16"/>
  <c r="M76" i="16"/>
  <c r="M80" i="16"/>
  <c r="M84" i="16"/>
  <c r="M88" i="16"/>
  <c r="M77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<sst xmlns="http://schemas.openxmlformats.org/spreadsheetml/2006/main" count="594" uniqueCount="431">
  <si>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</si>
  <si>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</si>
  <si>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</si>
  <si>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</si>
  <si>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</si>
  <si>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</si>
  <si>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</si>
  <si>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</si>
  <si>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</si>
  <si>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</si>
  <si>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</si>
  <si>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</si>
  <si>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</si>
  <si>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</si>
  <si>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</si>
  <si>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</si>
  <si>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</si>
  <si>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</si>
  <si>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</si>
  <si>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</si>
  <si>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</si>
  <si>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</si>
  <si>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</si>
  <si>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</si>
  <si>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</si>
  <si>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</si>
  <si>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</si>
  <si>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</si>
  <si>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</si>
  <si>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</si>
  <si>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</si>
  <si>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</si>
  <si>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</si>
  <si>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</si>
  <si>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</si>
  <si>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</si>
  <si>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</si>
  <si>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</si>
  <si>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</si>
  <si>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</si>
  <si>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</si>
  <si>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</si>
  <si>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</si>
  <si>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</si>
  <si>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</si>
  <si>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</si>
  <si>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</si>
  <si>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</si>
  <si>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</si>
  <si>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</si>
  <si>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</si>
  <si>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</si>
  <si>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</si>
  <si>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</si>
  <si>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</si>
  <si>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</si>
  <si>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</si>
  <si>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</si>
  <si>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</si>
  <si>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</si>
  <si>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</si>
  <si>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</si>
  <si>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</si>
  <si>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</si>
  <si>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</si>
  <si>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</si>
  <si>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</si>
  <si>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</si>
  <si>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</si>
  <si>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7</t>
  </si>
  <si>
    <t>Сдал:  _________________ //</t>
  </si>
  <si>
    <t>Принял:  _________________ //</t>
  </si>
  <si>
    <t>Раздел 3. ИЮЛЬ</t>
  </si>
  <si>
    <t>Заголовоккв. Ремонт труб</t>
  </si>
  <si>
    <t>ТЕРр60-10-1
Исправление кладки дымовой трубы
100 кирпичей
НР 66%=78%*0.85 от ФОТ
СП 50%=63%*0.8 от ФОТ</t>
  </si>
  <si>
    <t>0,55
66
50</t>
  </si>
  <si>
    <t>157,89
_____
40,58</t>
  </si>
  <si>
    <t>10,73
_____
1,31</t>
  </si>
  <si>
    <t>115
69
55</t>
  </si>
  <si>
    <t>87
_____
22</t>
  </si>
  <si>
    <t>6
_____
1</t>
  </si>
  <si>
    <t>1164
694
526</t>
  </si>
  <si>
    <t>1042
_____
90</t>
  </si>
  <si>
    <t>Р</t>
  </si>
  <si>
    <t>32
_____
9</t>
  </si>
  <si>
    <t>ТСЦ-404-0016
Кирпич керамический лицевой профильный размером 250х120х65 мм
1000 шт.</t>
  </si>
  <si>
    <t>0,055
0
0</t>
  </si>
  <si>
    <t xml:space="preserve">
_____
2436,94</t>
  </si>
  <si>
    <t xml:space="preserve">
_____
134</t>
  </si>
  <si>
    <t xml:space="preserve">
_____
899</t>
  </si>
  <si>
    <t>М</t>
  </si>
  <si>
    <t>кв.4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</si>
  <si>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</si>
  <si>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0,013
71
52</t>
  </si>
  <si>
    <t>875,34
_____
2335,16</t>
  </si>
  <si>
    <t>295,63
_____
24,82</t>
  </si>
  <si>
    <t>46
9
7</t>
  </si>
  <si>
    <t>11
_____
31</t>
  </si>
  <si>
    <t>333
100
73</t>
  </si>
  <si>
    <t>137
_____
175</t>
  </si>
  <si>
    <t>21
_____
4</t>
  </si>
  <si>
    <t>Раздел 4. АВГУСТ</t>
  </si>
  <si>
    <t>ремонт кирп. трубы кв.1</t>
  </si>
  <si>
    <t>0,8
66
50</t>
  </si>
  <si>
    <t>167
99
80</t>
  </si>
  <si>
    <t>126
_____
32</t>
  </si>
  <si>
    <t>9
_____
1</t>
  </si>
  <si>
    <t>1692
1009
765</t>
  </si>
  <si>
    <t>1516
_____
129</t>
  </si>
  <si>
    <t>47
_____
13</t>
  </si>
  <si>
    <t>0,08
0
0</t>
  </si>
  <si>
    <t xml:space="preserve">
_____
195</t>
  </si>
  <si>
    <t xml:space="preserve">
_____
1308</t>
  </si>
  <si>
    <t>Раздел 6. ОКТЯБРЬ</t>
  </si>
  <si>
    <t>кв.11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</si>
  <si>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</si>
  <si>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</si>
  <si>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</si>
  <si>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</si>
  <si>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</si>
  <si>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</si>
  <si>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</si>
  <si>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</si>
  <si>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</si>
  <si>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</si>
  <si>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</si>
  <si>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</si>
  <si>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</si>
  <si>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158
90</t>
  </si>
  <si>
    <t>154
_____
137</t>
  </si>
  <si>
    <t>40
_____
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</si>
  <si>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</si>
  <si>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</si>
  <si>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</si>
  <si>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</si>
  <si>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</si>
  <si>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</si>
  <si>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</si>
  <si>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</si>
  <si>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кв.6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</si>
  <si>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</si>
  <si>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0,05
88
48</t>
  </si>
  <si>
    <t>1000,16
_____
1380,62</t>
  </si>
  <si>
    <t>54,89
_____
1,4</t>
  </si>
  <si>
    <t>122
52
30</t>
  </si>
  <si>
    <t>50
_____
69</t>
  </si>
  <si>
    <t>907
529
288</t>
  </si>
  <si>
    <t>600
_____
292</t>
  </si>
  <si>
    <t>15
_____
1</t>
  </si>
  <si>
    <t>Ремонт труб кирпич.кв.1</t>
  </si>
  <si>
    <t>ТЕРр60-9-1
Ремонт патрубков трубы
100 шт.
НР 66%=78%*0.85 от ФОТ
СП 50%=63%*0.8 от ФОТ</t>
  </si>
  <si>
    <t>0,6
66
50</t>
  </si>
  <si>
    <t>1964,36
_____
114,24</t>
  </si>
  <si>
    <t>104,57
_____
12,74</t>
  </si>
  <si>
    <t>1310
926
748</t>
  </si>
  <si>
    <t>1179
_____
68</t>
  </si>
  <si>
    <t>63
_____
8</t>
  </si>
  <si>
    <t>14750
9400
7121</t>
  </si>
  <si>
    <t>14150
_____
260</t>
  </si>
  <si>
    <t>340
_____
92</t>
  </si>
  <si>
    <t>0,06
66
50</t>
  </si>
  <si>
    <t xml:space="preserve">
_____
146</t>
  </si>
  <si>
    <t xml:space="preserve">
_____
981</t>
  </si>
  <si>
    <t>Раздел 7. НОЯБРЬ</t>
  </si>
  <si>
    <t>ремонт кирп. трубы кв.12</t>
  </si>
  <si>
    <t>0,4
66
50</t>
  </si>
  <si>
    <t>84
50
40</t>
  </si>
  <si>
    <t>63
_____
17</t>
  </si>
  <si>
    <t>4
_____
1</t>
  </si>
  <si>
    <t>846
504
382</t>
  </si>
  <si>
    <t>758
_____
65</t>
  </si>
  <si>
    <t>23
_____
6</t>
  </si>
  <si>
    <t>0,04
0
0</t>
  </si>
  <si>
    <t xml:space="preserve">
_____
97</t>
  </si>
  <si>
    <t xml:space="preserve">
_____
654</t>
  </si>
  <si>
    <t>Раздел 8. Декабрь</t>
  </si>
  <si>
    <t>подъезд</t>
  </si>
  <si>
    <t>ТЕР18-03-004-07
Установка регистров из стальных: сварных труб диаметром нитки 80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</si>
  <si>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0,02
98
56</t>
  </si>
  <si>
    <t>343,61
_____
10761,03</t>
  </si>
  <si>
    <t>133,75
_____
2,86</t>
  </si>
  <si>
    <t>225
8
5</t>
  </si>
  <si>
    <t>7
_____
215</t>
  </si>
  <si>
    <t>1154
81
46</t>
  </si>
  <si>
    <t>82
_____
1057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</si>
  <si>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</si>
  <si>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</si>
  <si>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48
46
27</t>
  </si>
  <si>
    <t>45
_____
1</t>
  </si>
  <si>
    <t>548
470
256</t>
  </si>
  <si>
    <t>534
_____
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</si>
  <si>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</si>
  <si>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</si>
  <si>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</si>
  <si>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</si>
  <si>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</si>
  <si>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</si>
  <si>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</si>
  <si>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</si>
  <si>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115
98
53</t>
  </si>
  <si>
    <t>111
_____
4</t>
  </si>
  <si>
    <t>кв.5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</si>
  <si>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</si>
  <si>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</si>
  <si>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</si>
  <si>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</si>
  <si>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38
7
3</t>
  </si>
  <si>
    <t>6
_____
31</t>
  </si>
  <si>
    <t>Итого прямые затраты по акту</t>
  </si>
  <si>
    <t>1615
_____
1103</t>
  </si>
  <si>
    <t>102
_____
12</t>
  </si>
  <si>
    <t>19386
_____
6180</t>
  </si>
  <si>
    <t>546
_____
137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</si>
  <si>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</si>
  <si>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</si>
  <si>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</si>
  <si>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</si>
  <si>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</si>
  <si>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</si>
  <si>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</si>
  <si>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</si>
  <si>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Материалы для строительных работ</t>
  </si>
  <si>
    <t xml:space="preserve">    Крыши, кровли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</si>
  <si>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</si>
  <si>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</si>
  <si>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</si>
  <si>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</si>
  <si>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</si>
  <si>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</si>
  <si>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</si>
  <si>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</si>
  <si>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</si>
  <si>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</si>
  <si>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</si>
  <si>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</si>
  <si>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</si>
  <si>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</si>
  <si>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</si>
  <si>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</si>
  <si>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</si>
  <si>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</si>
  <si>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</si>
  <si>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</si>
  <si>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</si>
  <si>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</si>
  <si>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</si>
  <si>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</si>
  <si>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</si>
  <si>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</si>
  <si>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</si>
  <si>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</si>
  <si>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</si>
  <si>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</si>
  <si>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</si>
  <si>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</si>
  <si>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</si>
  <si>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</si>
  <si>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</si>
  <si>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</si>
  <si>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</si>
  <si>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</si>
  <si>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</si>
  <si>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</si>
  <si>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</si>
  <si>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</si>
  <si>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</si>
  <si>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</si>
  <si>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</si>
  <si>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</si>
  <si>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</si>
  <si>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</si>
  <si>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</si>
  <si>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</si>
  <si>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</si>
  <si>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</si>
  <si>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</si>
  <si>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</si>
  <si>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</si>
  <si>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</si>
  <si>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</si>
  <si>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</si>
  <si>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</si>
  <si>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</si>
  <si>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</si>
  <si>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</si>
  <si>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</si>
  <si>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</si>
  <si>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</si>
  <si>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</si>
  <si>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</si>
  <si>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</si>
  <si>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</si>
  <si>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</si>
  <si>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</si>
  <si>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</si>
  <si>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</si>
  <si>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</si>
  <si>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</si>
  <si>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</si>
  <si>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</si>
  <si>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</si>
  <si>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</si>
  <si>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</si>
  <si>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</si>
  <si>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</si>
  <si>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</si>
  <si>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</si>
  <si>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</si>
  <si>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</si>
  <si>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</si>
  <si>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</si>
  <si>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</si>
  <si>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93203,89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</si>
  <si>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</si>
  <si>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</si>
  <si>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</si>
  <si>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</si>
  <si>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</si>
  <si>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</si>
  <si>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</si>
  <si>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</si>
  <si>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</si>
  <si>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</si>
  <si>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</si>
  <si>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</si>
  <si>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</si>
  <si>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</si>
  <si>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</si>
  <si>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</si>
  <si>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</si>
  <si>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</si>
  <si>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</si>
  <si>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</si>
  <si>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</si>
  <si>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</si>
  <si>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</si>
  <si>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</si>
  <si>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</si>
  <si>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</si>
  <si>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</si>
  <si>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</si>
  <si>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</si>
  <si>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</si>
  <si>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</si>
  <si>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</si>
  <si>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</si>
  <si>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</si>
  <si>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</si>
  <si>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</si>
  <si>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</si>
  <si>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</si>
  <si>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</si>
  <si>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</si>
  <si>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</si>
  <si>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</si>
  <si>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</si>
  <si>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</si>
  <si>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</si>
  <si>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</si>
  <si>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</si>
  <si>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</si>
  <si>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</si>
  <si>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301-0588</t>
  </si>
  <si>
    <t>Регистры отопительные из стальных электросварных труб диаметром нитки: 89 мм</t>
  </si>
  <si>
    <t xml:space="preserve">104
</t>
  </si>
  <si>
    <t xml:space="preserve">511,74
</t>
  </si>
  <si>
    <t>Среднее (15.01.132*0.01601,21.01.400.3)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</si>
  <si>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</si>
  <si>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</si>
  <si>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</si>
  <si>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</si>
  <si>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</si>
  <si>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</si>
  <si>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</si>
  <si>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</si>
  <si>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</si>
  <si>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</si>
  <si>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</si>
  <si>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</si>
  <si>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</si>
  <si>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</si>
  <si>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</si>
  <si>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</si>
  <si>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</si>
  <si>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</si>
  <si>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</si>
  <si>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</si>
  <si>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</si>
  <si>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</si>
  <si>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</si>
  <si>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</si>
  <si>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</si>
  <si>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</si>
  <si>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</si>
  <si>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</si>
  <si>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</si>
  <si>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</si>
  <si>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</si>
  <si>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</si>
  <si>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</si>
  <si>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</si>
  <si>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</si>
  <si>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</si>
  <si>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</si>
  <si>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</si>
  <si>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</si>
  <si>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</si>
  <si>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</si>
  <si>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</si>
  <si>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</si>
  <si>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</si>
  <si>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</si>
  <si>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</si>
  <si>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</si>
  <si>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>ТСЦ-404-0016</t>
  </si>
  <si>
    <t>Кирпич керамический лицевой профильный размером 250х120х65 мм</t>
  </si>
  <si>
    <t xml:space="preserve">1000 шт.
</t>
  </si>
  <si>
    <t xml:space="preserve">2436,94
</t>
  </si>
  <si>
    <t xml:space="preserve">16345,57
</t>
  </si>
  <si>
    <t>Код ОКП 57 41 02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</si>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</sst>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0"/>
  <sheetViews>
    <sheetView showGridLines="0" tabSelected="1" topLeftCell="A76" zoomScale="80" zoomScaleNormal="80" workbookViewId="0">
      <selection activeCell="A80" sqref="A80:IV8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146.59</v>
      </c>
      <c r="X14" s="27">
        <v>146.59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0.69</v>
      </c>
      <c r="X15" s="27">
        <v>0.69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5427.49/1000</f>
        <v>5.4274899999999997</v>
      </c>
      <c r="I27" s="85"/>
      <c r="J27" s="35" t="s">
        <v>5</v>
      </c>
      <c r="K27" s="86">
        <f>50960.38/1000</f>
        <v>50.960380000000001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0.14727999999999999</v>
      </c>
      <c r="I30" s="85"/>
      <c r="J30" s="35" t="s">
        <v>7</v>
      </c>
      <c r="K30" s="86">
        <f>(X14+X15)/1000</f>
        <v>0.14727999999999999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1627</v>
      </c>
      <c r="Z30" s="71">
        <v>1303</v>
      </c>
      <c r="AA30" s="71">
        <v>1022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1627/1000</f>
        <v>1.627</v>
      </c>
      <c r="I31" s="85"/>
      <c r="J31" s="35" t="s">
        <v>5</v>
      </c>
      <c r="K31" s="86">
        <f>19523/1000</f>
        <v>19.523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19523</v>
      </c>
      <c r="Z31" s="72">
        <v>13260</v>
      </c>
      <c r="AA31" s="72">
        <v>9731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 4 кв.2015г."</f>
        <v>Составлена в базисных ценах на 01.2000 г. и текущих ценах на 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10</v>
      </c>
      <c r="C42" s="134" t="s">
        <v>74</v>
      </c>
      <c r="D42" s="135" t="s">
        <v>75</v>
      </c>
      <c r="E42" s="136">
        <v>209.2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45.6" x14ac:dyDescent="0.25">
      <c r="A43" s="132">
        <v>2</v>
      </c>
      <c r="B43" s="133">
        <v>11</v>
      </c>
      <c r="C43" s="134" t="s">
        <v>85</v>
      </c>
      <c r="D43" s="135" t="s">
        <v>86</v>
      </c>
      <c r="E43" s="136">
        <v>2436.94</v>
      </c>
      <c r="F43" s="137" t="s">
        <v>87</v>
      </c>
      <c r="G43" s="136"/>
      <c r="H43" s="136">
        <v>134</v>
      </c>
      <c r="I43" s="136" t="s">
        <v>88</v>
      </c>
      <c r="J43" s="136"/>
      <c r="K43" s="136">
        <v>899</v>
      </c>
      <c r="L43" s="137" t="s">
        <v>89</v>
      </c>
      <c r="M43" s="137"/>
      <c r="N43" s="137" t="s">
        <v>90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91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3</v>
      </c>
      <c r="B45" s="139">
        <v>12</v>
      </c>
      <c r="C45" s="140" t="s">
        <v>92</v>
      </c>
      <c r="D45" s="141" t="s">
        <v>93</v>
      </c>
      <c r="E45" s="142">
        <v>3506.13</v>
      </c>
      <c r="F45" s="143" t="s">
        <v>94</v>
      </c>
      <c r="G45" s="142" t="s">
        <v>95</v>
      </c>
      <c r="H45" s="142" t="s">
        <v>96</v>
      </c>
      <c r="I45" s="142" t="s">
        <v>97</v>
      </c>
      <c r="J45" s="142">
        <v>4</v>
      </c>
      <c r="K45" s="142" t="s">
        <v>98</v>
      </c>
      <c r="L45" s="143" t="s">
        <v>99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 t="s">
        <v>100</v>
      </c>
    </row>
    <row r="46" spans="1:22" ht="19.350000000000001" customHeight="1" x14ac:dyDescent="0.25">
      <c r="A46" s="128" t="s">
        <v>101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4</v>
      </c>
      <c r="B48" s="133">
        <v>13</v>
      </c>
      <c r="C48" s="134" t="s">
        <v>74</v>
      </c>
      <c r="D48" s="135" t="s">
        <v>103</v>
      </c>
      <c r="E48" s="136">
        <v>209.2</v>
      </c>
      <c r="F48" s="137" t="s">
        <v>76</v>
      </c>
      <c r="G48" s="136" t="s">
        <v>77</v>
      </c>
      <c r="H48" s="136" t="s">
        <v>104</v>
      </c>
      <c r="I48" s="136" t="s">
        <v>105</v>
      </c>
      <c r="J48" s="136" t="s">
        <v>106</v>
      </c>
      <c r="K48" s="136" t="s">
        <v>107</v>
      </c>
      <c r="L48" s="137" t="s">
        <v>108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 t="s">
        <v>109</v>
      </c>
    </row>
    <row r="49" spans="1:22" ht="45.6" x14ac:dyDescent="0.25">
      <c r="A49" s="138">
        <v>5</v>
      </c>
      <c r="B49" s="139">
        <v>14</v>
      </c>
      <c r="C49" s="140" t="s">
        <v>85</v>
      </c>
      <c r="D49" s="141" t="s">
        <v>110</v>
      </c>
      <c r="E49" s="142">
        <v>2436.94</v>
      </c>
      <c r="F49" s="143" t="s">
        <v>87</v>
      </c>
      <c r="G49" s="142"/>
      <c r="H49" s="142">
        <v>195</v>
      </c>
      <c r="I49" s="142" t="s">
        <v>111</v>
      </c>
      <c r="J49" s="142"/>
      <c r="K49" s="142">
        <v>1308</v>
      </c>
      <c r="L49" s="143" t="s">
        <v>112</v>
      </c>
      <c r="M49" s="143"/>
      <c r="N49" s="143" t="s">
        <v>90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6</v>
      </c>
      <c r="B52" s="133">
        <v>17</v>
      </c>
      <c r="C52" s="134" t="s">
        <v>115</v>
      </c>
      <c r="D52" s="135" t="s">
        <v>116</v>
      </c>
      <c r="E52" s="136">
        <v>1170.06</v>
      </c>
      <c r="F52" s="137">
        <v>1094.5</v>
      </c>
      <c r="G52" s="136" t="s">
        <v>117</v>
      </c>
      <c r="H52" s="136" t="s">
        <v>118</v>
      </c>
      <c r="I52" s="136">
        <v>11</v>
      </c>
      <c r="J52" s="136">
        <v>1</v>
      </c>
      <c r="K52" s="136" t="s">
        <v>119</v>
      </c>
      <c r="L52" s="137">
        <v>131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 t="s">
        <v>120</v>
      </c>
    </row>
    <row r="53" spans="1:22" ht="114" x14ac:dyDescent="0.25">
      <c r="A53" s="132">
        <v>7</v>
      </c>
      <c r="B53" s="133">
        <v>18</v>
      </c>
      <c r="C53" s="134" t="s">
        <v>121</v>
      </c>
      <c r="D53" s="135" t="s">
        <v>122</v>
      </c>
      <c r="E53" s="136">
        <v>3668.77</v>
      </c>
      <c r="F53" s="137" t="s">
        <v>123</v>
      </c>
      <c r="G53" s="136" t="s">
        <v>124</v>
      </c>
      <c r="H53" s="136" t="s">
        <v>125</v>
      </c>
      <c r="I53" s="136" t="s">
        <v>126</v>
      </c>
      <c r="J53" s="136" t="s">
        <v>127</v>
      </c>
      <c r="K53" s="136" t="s">
        <v>128</v>
      </c>
      <c r="L53" s="137" t="s">
        <v>129</v>
      </c>
      <c r="M53" s="137"/>
      <c r="N53" s="137" t="s">
        <v>83</v>
      </c>
      <c r="O53" s="137"/>
      <c r="P53" s="137"/>
      <c r="Q53" s="137"/>
      <c r="R53" s="137"/>
      <c r="S53" s="137"/>
      <c r="T53" s="137"/>
      <c r="U53" s="137"/>
      <c r="V53" s="137" t="s">
        <v>130</v>
      </c>
    </row>
    <row r="54" spans="1:22" ht="68.400000000000006" x14ac:dyDescent="0.25">
      <c r="A54" s="132">
        <v>8</v>
      </c>
      <c r="B54" s="133">
        <v>19</v>
      </c>
      <c r="C54" s="134" t="s">
        <v>131</v>
      </c>
      <c r="D54" s="135" t="s">
        <v>132</v>
      </c>
      <c r="E54" s="136">
        <v>2250.2399999999998</v>
      </c>
      <c r="F54" s="137" t="s">
        <v>133</v>
      </c>
      <c r="G54" s="136" t="s">
        <v>134</v>
      </c>
      <c r="H54" s="136" t="s">
        <v>135</v>
      </c>
      <c r="I54" s="136" t="s">
        <v>136</v>
      </c>
      <c r="J54" s="136"/>
      <c r="K54" s="136" t="s">
        <v>137</v>
      </c>
      <c r="L54" s="137" t="s">
        <v>138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139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9</v>
      </c>
      <c r="B56" s="133">
        <v>20</v>
      </c>
      <c r="C56" s="134" t="s">
        <v>140</v>
      </c>
      <c r="D56" s="135" t="s">
        <v>141</v>
      </c>
      <c r="E56" s="136">
        <v>2435.67</v>
      </c>
      <c r="F56" s="137" t="s">
        <v>142</v>
      </c>
      <c r="G56" s="136" t="s">
        <v>143</v>
      </c>
      <c r="H56" s="136" t="s">
        <v>144</v>
      </c>
      <c r="I56" s="136" t="s">
        <v>145</v>
      </c>
      <c r="J56" s="136">
        <v>3</v>
      </c>
      <c r="K56" s="136" t="s">
        <v>146</v>
      </c>
      <c r="L56" s="137" t="s">
        <v>147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 t="s">
        <v>148</v>
      </c>
    </row>
    <row r="57" spans="1:22" ht="18.45" customHeight="1" x14ac:dyDescent="0.25">
      <c r="A57" s="130" t="s">
        <v>149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10</v>
      </c>
      <c r="B58" s="133">
        <v>21</v>
      </c>
      <c r="C58" s="134" t="s">
        <v>150</v>
      </c>
      <c r="D58" s="135" t="s">
        <v>151</v>
      </c>
      <c r="E58" s="136">
        <v>2183.17</v>
      </c>
      <c r="F58" s="137" t="s">
        <v>152</v>
      </c>
      <c r="G58" s="136" t="s">
        <v>153</v>
      </c>
      <c r="H58" s="136" t="s">
        <v>154</v>
      </c>
      <c r="I58" s="136" t="s">
        <v>155</v>
      </c>
      <c r="J58" s="136" t="s">
        <v>156</v>
      </c>
      <c r="K58" s="136" t="s">
        <v>157</v>
      </c>
      <c r="L58" s="137" t="s">
        <v>158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 t="s">
        <v>159</v>
      </c>
    </row>
    <row r="59" spans="1:22" ht="45.6" x14ac:dyDescent="0.25">
      <c r="A59" s="138">
        <v>11</v>
      </c>
      <c r="B59" s="139">
        <v>22</v>
      </c>
      <c r="C59" s="140" t="s">
        <v>85</v>
      </c>
      <c r="D59" s="141" t="s">
        <v>160</v>
      </c>
      <c r="E59" s="142">
        <v>2436.94</v>
      </c>
      <c r="F59" s="143" t="s">
        <v>87</v>
      </c>
      <c r="G59" s="142"/>
      <c r="H59" s="142">
        <v>146</v>
      </c>
      <c r="I59" s="142" t="s">
        <v>161</v>
      </c>
      <c r="J59" s="142"/>
      <c r="K59" s="142">
        <v>981</v>
      </c>
      <c r="L59" s="143" t="s">
        <v>162</v>
      </c>
      <c r="M59" s="143"/>
      <c r="N59" s="143" t="s">
        <v>90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163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164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12</v>
      </c>
      <c r="B62" s="133">
        <v>23</v>
      </c>
      <c r="C62" s="134" t="s">
        <v>74</v>
      </c>
      <c r="D62" s="135" t="s">
        <v>165</v>
      </c>
      <c r="E62" s="136">
        <v>209.2</v>
      </c>
      <c r="F62" s="137" t="s">
        <v>76</v>
      </c>
      <c r="G62" s="136" t="s">
        <v>77</v>
      </c>
      <c r="H62" s="136" t="s">
        <v>166</v>
      </c>
      <c r="I62" s="136" t="s">
        <v>167</v>
      </c>
      <c r="J62" s="136" t="s">
        <v>168</v>
      </c>
      <c r="K62" s="136" t="s">
        <v>169</v>
      </c>
      <c r="L62" s="137" t="s">
        <v>170</v>
      </c>
      <c r="M62" s="137"/>
      <c r="N62" s="137" t="s">
        <v>83</v>
      </c>
      <c r="O62" s="137"/>
      <c r="P62" s="137"/>
      <c r="Q62" s="137"/>
      <c r="R62" s="137"/>
      <c r="S62" s="137"/>
      <c r="T62" s="137"/>
      <c r="U62" s="137"/>
      <c r="V62" s="137" t="s">
        <v>171</v>
      </c>
    </row>
    <row r="63" spans="1:22" ht="45.6" x14ac:dyDescent="0.25">
      <c r="A63" s="138">
        <v>13</v>
      </c>
      <c r="B63" s="139">
        <v>24</v>
      </c>
      <c r="C63" s="140" t="s">
        <v>85</v>
      </c>
      <c r="D63" s="141" t="s">
        <v>172</v>
      </c>
      <c r="E63" s="142">
        <v>2436.94</v>
      </c>
      <c r="F63" s="143" t="s">
        <v>87</v>
      </c>
      <c r="G63" s="142"/>
      <c r="H63" s="142">
        <v>97</v>
      </c>
      <c r="I63" s="142" t="s">
        <v>173</v>
      </c>
      <c r="J63" s="142"/>
      <c r="K63" s="142">
        <v>654</v>
      </c>
      <c r="L63" s="143" t="s">
        <v>174</v>
      </c>
      <c r="M63" s="143"/>
      <c r="N63" s="143" t="s">
        <v>90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175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176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125.4" x14ac:dyDescent="0.25">
      <c r="A66" s="132">
        <v>14</v>
      </c>
      <c r="B66" s="133">
        <v>25</v>
      </c>
      <c r="C66" s="134" t="s">
        <v>177</v>
      </c>
      <c r="D66" s="135" t="s">
        <v>178</v>
      </c>
      <c r="E66" s="136">
        <v>11238.39</v>
      </c>
      <c r="F66" s="137" t="s">
        <v>179</v>
      </c>
      <c r="G66" s="136" t="s">
        <v>180</v>
      </c>
      <c r="H66" s="136" t="s">
        <v>181</v>
      </c>
      <c r="I66" s="136" t="s">
        <v>182</v>
      </c>
      <c r="J66" s="136">
        <v>3</v>
      </c>
      <c r="K66" s="136" t="s">
        <v>183</v>
      </c>
      <c r="L66" s="137" t="s">
        <v>184</v>
      </c>
      <c r="M66" s="137"/>
      <c r="N66" s="137" t="s">
        <v>83</v>
      </c>
      <c r="O66" s="137"/>
      <c r="P66" s="137"/>
      <c r="Q66" s="137"/>
      <c r="R66" s="137"/>
      <c r="S66" s="137"/>
      <c r="T66" s="137"/>
      <c r="U66" s="137"/>
      <c r="V66" s="137" t="s">
        <v>148</v>
      </c>
    </row>
    <row r="67" spans="1:22" ht="114" x14ac:dyDescent="0.25">
      <c r="A67" s="132">
        <v>15</v>
      </c>
      <c r="B67" s="133">
        <v>26</v>
      </c>
      <c r="C67" s="134" t="s">
        <v>185</v>
      </c>
      <c r="D67" s="135" t="s">
        <v>132</v>
      </c>
      <c r="E67" s="136">
        <v>2406.83</v>
      </c>
      <c r="F67" s="137" t="s">
        <v>186</v>
      </c>
      <c r="G67" s="136">
        <v>76.17</v>
      </c>
      <c r="H67" s="136" t="s">
        <v>187</v>
      </c>
      <c r="I67" s="136" t="s">
        <v>188</v>
      </c>
      <c r="J67" s="136">
        <v>2</v>
      </c>
      <c r="K67" s="136" t="s">
        <v>189</v>
      </c>
      <c r="L67" s="137" t="s">
        <v>190</v>
      </c>
      <c r="M67" s="137"/>
      <c r="N67" s="137" t="s">
        <v>83</v>
      </c>
      <c r="O67" s="137"/>
      <c r="P67" s="137"/>
      <c r="Q67" s="137"/>
      <c r="R67" s="137"/>
      <c r="S67" s="137"/>
      <c r="T67" s="137"/>
      <c r="U67" s="137"/>
      <c r="V67" s="137">
        <v>8</v>
      </c>
    </row>
    <row r="68" spans="1:22" ht="68.400000000000006" x14ac:dyDescent="0.25">
      <c r="A68" s="132">
        <v>16</v>
      </c>
      <c r="B68" s="133">
        <v>27</v>
      </c>
      <c r="C68" s="134" t="s">
        <v>191</v>
      </c>
      <c r="D68" s="135" t="s">
        <v>192</v>
      </c>
      <c r="E68" s="136">
        <v>13.69</v>
      </c>
      <c r="F68" s="137">
        <v>13.69</v>
      </c>
      <c r="G68" s="136"/>
      <c r="H68" s="136" t="s">
        <v>193</v>
      </c>
      <c r="I68" s="136">
        <v>7</v>
      </c>
      <c r="J68" s="136"/>
      <c r="K68" s="136" t="s">
        <v>194</v>
      </c>
      <c r="L68" s="137">
        <v>82</v>
      </c>
      <c r="M68" s="137"/>
      <c r="N68" s="137" t="s">
        <v>83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17</v>
      </c>
      <c r="B69" s="133">
        <v>28</v>
      </c>
      <c r="C69" s="134" t="s">
        <v>195</v>
      </c>
      <c r="D69" s="135" t="s">
        <v>196</v>
      </c>
      <c r="E69" s="136">
        <v>1010.59</v>
      </c>
      <c r="F69" s="137" t="s">
        <v>197</v>
      </c>
      <c r="G69" s="136">
        <v>5.16</v>
      </c>
      <c r="H69" s="136" t="s">
        <v>198</v>
      </c>
      <c r="I69" s="136" t="s">
        <v>106</v>
      </c>
      <c r="J69" s="136"/>
      <c r="K69" s="136" t="s">
        <v>199</v>
      </c>
      <c r="L69" s="137" t="s">
        <v>200</v>
      </c>
      <c r="M69" s="137"/>
      <c r="N69" s="137" t="s">
        <v>83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201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18</v>
      </c>
      <c r="B71" s="139">
        <v>29</v>
      </c>
      <c r="C71" s="140" t="s">
        <v>202</v>
      </c>
      <c r="D71" s="141" t="s">
        <v>203</v>
      </c>
      <c r="E71" s="142">
        <v>15810.14</v>
      </c>
      <c r="F71" s="143" t="s">
        <v>204</v>
      </c>
      <c r="G71" s="142">
        <v>195.41</v>
      </c>
      <c r="H71" s="142">
        <v>9</v>
      </c>
      <c r="I71" s="142" t="s">
        <v>205</v>
      </c>
      <c r="J71" s="142"/>
      <c r="K71" s="142" t="s">
        <v>206</v>
      </c>
      <c r="L71" s="143" t="s">
        <v>207</v>
      </c>
      <c r="M71" s="143"/>
      <c r="N71" s="143" t="s">
        <v>83</v>
      </c>
      <c r="O71" s="143"/>
      <c r="P71" s="143"/>
      <c r="Q71" s="143"/>
      <c r="R71" s="143"/>
      <c r="S71" s="143"/>
      <c r="T71" s="143"/>
      <c r="U71" s="143"/>
      <c r="V71" s="143">
        <v>1</v>
      </c>
    </row>
    <row r="72" spans="1:22" ht="34.200000000000003" x14ac:dyDescent="0.25">
      <c r="A72" s="144" t="s">
        <v>208</v>
      </c>
      <c r="B72" s="145"/>
      <c r="C72" s="145"/>
      <c r="D72" s="145"/>
      <c r="E72" s="145"/>
      <c r="F72" s="145"/>
      <c r="G72" s="145"/>
      <c r="H72" s="146">
        <v>2820</v>
      </c>
      <c r="I72" s="146" t="s">
        <v>209</v>
      </c>
      <c r="J72" s="146" t="s">
        <v>210</v>
      </c>
      <c r="K72" s="146">
        <v>26112</v>
      </c>
      <c r="L72" s="146" t="s">
        <v>211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 t="s">
        <v>212</v>
      </c>
    </row>
    <row r="73" spans="1:22" x14ac:dyDescent="0.25">
      <c r="A73" s="144" t="s">
        <v>213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214</v>
      </c>
      <c r="B74" s="145"/>
      <c r="C74" s="145"/>
      <c r="D74" s="145"/>
      <c r="E74" s="145"/>
      <c r="F74" s="145"/>
      <c r="G74" s="145"/>
      <c r="H74" s="146">
        <v>1627</v>
      </c>
      <c r="I74" s="146"/>
      <c r="J74" s="146"/>
      <c r="K74" s="146">
        <v>19523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215</v>
      </c>
      <c r="B75" s="145"/>
      <c r="C75" s="145"/>
      <c r="D75" s="145"/>
      <c r="E75" s="145"/>
      <c r="F75" s="145"/>
      <c r="G75" s="145"/>
      <c r="H75" s="146">
        <v>1103</v>
      </c>
      <c r="I75" s="146"/>
      <c r="J75" s="146"/>
      <c r="K75" s="146">
        <v>6180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216</v>
      </c>
      <c r="B76" s="145"/>
      <c r="C76" s="145"/>
      <c r="D76" s="145"/>
      <c r="E76" s="145"/>
      <c r="F76" s="145"/>
      <c r="G76" s="145"/>
      <c r="H76" s="146">
        <v>102</v>
      </c>
      <c r="I76" s="146"/>
      <c r="J76" s="146"/>
      <c r="K76" s="146">
        <v>546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217</v>
      </c>
      <c r="B77" s="148"/>
      <c r="C77" s="148"/>
      <c r="D77" s="148"/>
      <c r="E77" s="148"/>
      <c r="F77" s="148"/>
      <c r="G77" s="148"/>
      <c r="H77" s="149">
        <v>1303</v>
      </c>
      <c r="I77" s="149"/>
      <c r="J77" s="149"/>
      <c r="K77" s="149">
        <v>13260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218</v>
      </c>
      <c r="B78" s="148"/>
      <c r="C78" s="148"/>
      <c r="D78" s="148"/>
      <c r="E78" s="148"/>
      <c r="F78" s="148"/>
      <c r="G78" s="148"/>
      <c r="H78" s="149">
        <v>1022</v>
      </c>
      <c r="I78" s="149"/>
      <c r="J78" s="149"/>
      <c r="K78" s="149">
        <v>9731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219</v>
      </c>
      <c r="B79" s="148"/>
      <c r="C79" s="148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hidden="1" x14ac:dyDescent="0.25">
      <c r="A80" s="144" t="s">
        <v>220</v>
      </c>
      <c r="B80" s="145"/>
      <c r="C80" s="145"/>
      <c r="D80" s="145"/>
      <c r="E80" s="145"/>
      <c r="F80" s="145"/>
      <c r="G80" s="145"/>
      <c r="H80" s="146">
        <v>3889</v>
      </c>
      <c r="I80" s="146"/>
      <c r="J80" s="146"/>
      <c r="K80" s="146">
        <v>39833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221</v>
      </c>
      <c r="B81" s="145"/>
      <c r="C81" s="145"/>
      <c r="D81" s="145"/>
      <c r="E81" s="145"/>
      <c r="F81" s="145"/>
      <c r="G81" s="145"/>
      <c r="H81" s="146">
        <v>426</v>
      </c>
      <c r="I81" s="146"/>
      <c r="J81" s="146"/>
      <c r="K81" s="146">
        <v>2861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222</v>
      </c>
      <c r="B82" s="145"/>
      <c r="C82" s="145"/>
      <c r="D82" s="145"/>
      <c r="E82" s="145"/>
      <c r="F82" s="145"/>
      <c r="G82" s="145"/>
      <c r="H82" s="146">
        <v>62</v>
      </c>
      <c r="I82" s="146"/>
      <c r="J82" s="146"/>
      <c r="K82" s="146">
        <v>506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hidden="1" customHeight="1" x14ac:dyDescent="0.25">
      <c r="A83" s="144" t="s">
        <v>223</v>
      </c>
      <c r="B83" s="145"/>
      <c r="C83" s="145"/>
      <c r="D83" s="145"/>
      <c r="E83" s="145"/>
      <c r="F83" s="145"/>
      <c r="G83" s="145"/>
      <c r="H83" s="146">
        <v>41</v>
      </c>
      <c r="I83" s="146"/>
      <c r="J83" s="146"/>
      <c r="K83" s="146">
        <v>441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hidden="1" customHeight="1" x14ac:dyDescent="0.25">
      <c r="A84" s="144" t="s">
        <v>224</v>
      </c>
      <c r="B84" s="145"/>
      <c r="C84" s="145"/>
      <c r="D84" s="145"/>
      <c r="E84" s="145"/>
      <c r="F84" s="145"/>
      <c r="G84" s="145"/>
      <c r="H84" s="146">
        <v>312</v>
      </c>
      <c r="I84" s="146"/>
      <c r="J84" s="146"/>
      <c r="K84" s="146">
        <v>1861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hidden="1" customHeight="1" x14ac:dyDescent="0.25">
      <c r="A85" s="144" t="s">
        <v>225</v>
      </c>
      <c r="B85" s="145"/>
      <c r="C85" s="145"/>
      <c r="D85" s="145"/>
      <c r="E85" s="145"/>
      <c r="F85" s="145"/>
      <c r="G85" s="145"/>
      <c r="H85" s="146">
        <v>406</v>
      </c>
      <c r="I85" s="146"/>
      <c r="J85" s="146"/>
      <c r="K85" s="146">
        <v>3553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idden="1" x14ac:dyDescent="0.25">
      <c r="A86" s="144" t="s">
        <v>226</v>
      </c>
      <c r="B86" s="145"/>
      <c r="C86" s="145"/>
      <c r="D86" s="145"/>
      <c r="E86" s="145"/>
      <c r="F86" s="145"/>
      <c r="G86" s="145"/>
      <c r="H86" s="146">
        <v>9</v>
      </c>
      <c r="I86" s="146"/>
      <c r="J86" s="146"/>
      <c r="K86" s="146">
        <v>48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227</v>
      </c>
      <c r="B87" s="145"/>
      <c r="C87" s="145"/>
      <c r="D87" s="145"/>
      <c r="E87" s="145"/>
      <c r="F87" s="145"/>
      <c r="G87" s="145"/>
      <c r="H87" s="146">
        <v>5145</v>
      </c>
      <c r="I87" s="146"/>
      <c r="J87" s="146"/>
      <c r="K87" s="146">
        <v>49103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customHeight="1" x14ac:dyDescent="0.25">
      <c r="A88" s="144" t="s">
        <v>228</v>
      </c>
      <c r="B88" s="145"/>
      <c r="C88" s="145"/>
      <c r="D88" s="145"/>
      <c r="E88" s="145"/>
      <c r="F88" s="145"/>
      <c r="G88" s="145"/>
      <c r="H88" s="146">
        <v>282.49</v>
      </c>
      <c r="I88" s="146"/>
      <c r="J88" s="146"/>
      <c r="K88" s="146">
        <v>1857.38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7" t="s">
        <v>229</v>
      </c>
      <c r="B89" s="148"/>
      <c r="C89" s="148"/>
      <c r="D89" s="148"/>
      <c r="E89" s="148"/>
      <c r="F89" s="148"/>
      <c r="G89" s="148"/>
      <c r="H89" s="149">
        <v>5427.49</v>
      </c>
      <c r="I89" s="149"/>
      <c r="J89" s="149"/>
      <c r="K89" s="149">
        <v>50960.38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50"/>
      <c r="B90" s="39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50"/>
      <c r="B91" s="39"/>
      <c r="C91" s="73" t="s">
        <v>62</v>
      </c>
      <c r="D91" s="48"/>
      <c r="E91" s="48"/>
      <c r="F91" s="48"/>
      <c r="G91" s="48"/>
      <c r="H91" s="74">
        <f>IF(ISBLANK(Y30),"",ROUND(Z30/Y30,2)*100)</f>
        <v>80</v>
      </c>
      <c r="I91" s="48"/>
      <c r="J91" s="48"/>
      <c r="K91" s="74">
        <f>IF(ISBLANK(Y31),"",ROUND(Z31/Y31,2)*100)</f>
        <v>68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50"/>
      <c r="B92" s="39"/>
      <c r="C92" s="73" t="s">
        <v>63</v>
      </c>
      <c r="D92" s="48"/>
      <c r="E92" s="48"/>
      <c r="F92" s="48"/>
      <c r="G92" s="48"/>
      <c r="H92" s="45">
        <f>IF(ISBLANK(Y30),"",ROUND(AA30/Y30,2)*100)</f>
        <v>63</v>
      </c>
      <c r="I92" s="48"/>
      <c r="J92" s="48"/>
      <c r="K92" s="45">
        <f>IF(ISBLANK(Y31),"",ROUND(AA31/Y31,2)*100)</f>
        <v>50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28"/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70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3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71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46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</row>
    <row r="99" spans="2:22" x14ac:dyDescent="0.25">
      <c r="C99" s="49"/>
      <c r="D99" s="49"/>
      <c r="E99" s="49"/>
      <c r="F99" s="49"/>
      <c r="G99" s="49"/>
    </row>
    <row r="100" spans="2:22" x14ac:dyDescent="0.25">
      <c r="C100" s="49"/>
      <c r="D100" s="49"/>
      <c r="E100" s="49"/>
      <c r="F100" s="49"/>
      <c r="G100" s="4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</sheetData>
  <mergeCells count="64">
    <mergeCell ref="A88:G88"/>
    <mergeCell ref="A89:G89"/>
    <mergeCell ref="A82:G82"/>
    <mergeCell ref="A83:G83"/>
    <mergeCell ref="A84:G84"/>
    <mergeCell ref="A85:G85"/>
    <mergeCell ref="A86:G86"/>
    <mergeCell ref="A87:G87"/>
    <mergeCell ref="A76:G76"/>
    <mergeCell ref="A77:G77"/>
    <mergeCell ref="A78:G78"/>
    <mergeCell ref="A79:G79"/>
    <mergeCell ref="A80:G80"/>
    <mergeCell ref="A81:G81"/>
    <mergeCell ref="A65:V65"/>
    <mergeCell ref="A70:V70"/>
    <mergeCell ref="A72:G72"/>
    <mergeCell ref="A73:G73"/>
    <mergeCell ref="A74:G74"/>
    <mergeCell ref="A75:G75"/>
    <mergeCell ref="A51:V51"/>
    <mergeCell ref="A55:V55"/>
    <mergeCell ref="A57:V57"/>
    <mergeCell ref="A60:V60"/>
    <mergeCell ref="A61:V61"/>
    <mergeCell ref="A64:V64"/>
    <mergeCell ref="A40:V40"/>
    <mergeCell ref="A41:V41"/>
    <mergeCell ref="A44:V44"/>
    <mergeCell ref="A46:V46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230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5427.49/1000</f>
        <v>5.4274899999999997</v>
      </c>
      <c r="H11" s="85"/>
      <c r="I11" s="55" t="s">
        <v>5</v>
      </c>
      <c r="J11" s="86">
        <f>50960.38/1000</f>
        <v>50.960380000000001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0.14727999999999999</v>
      </c>
      <c r="H14" s="85"/>
      <c r="I14" s="55" t="s">
        <v>7</v>
      </c>
      <c r="J14" s="86">
        <f>(P14+P15)/1000</f>
        <v>0.14727999999999999</v>
      </c>
      <c r="K14" s="87"/>
      <c r="L14" s="58">
        <v>1639</v>
      </c>
      <c r="M14" s="35" t="s">
        <v>7</v>
      </c>
      <c r="N14" s="57"/>
      <c r="O14" s="26">
        <v>146.59</v>
      </c>
      <c r="P14" s="27">
        <v>146.59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1627/1000</f>
        <v>1.627</v>
      </c>
      <c r="H15" s="117"/>
      <c r="I15" s="55" t="s">
        <v>5</v>
      </c>
      <c r="J15" s="86">
        <f>19523/1000</f>
        <v>19.523</v>
      </c>
      <c r="K15" s="87"/>
      <c r="L15" s="59">
        <v>254</v>
      </c>
      <c r="M15" s="35" t="s">
        <v>5</v>
      </c>
      <c r="N15" s="57"/>
      <c r="O15" s="26">
        <v>0.69</v>
      </c>
      <c r="P15" s="27">
        <v>0.69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233</v>
      </c>
      <c r="C26" s="134" t="s">
        <v>234</v>
      </c>
      <c r="D26" s="154" t="s">
        <v>235</v>
      </c>
      <c r="E26" s="155">
        <v>1.1000000000000001</v>
      </c>
      <c r="F26" s="136" t="s">
        <v>236</v>
      </c>
      <c r="G26" s="136">
        <v>10.95</v>
      </c>
      <c r="H26" s="156"/>
      <c r="I26" s="156"/>
      <c r="J26" s="136" t="s">
        <v>237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238</v>
      </c>
      <c r="C27" s="134" t="s">
        <v>239</v>
      </c>
      <c r="D27" s="154" t="s">
        <v>235</v>
      </c>
      <c r="E27" s="155">
        <v>25.85</v>
      </c>
      <c r="F27" s="136" t="s">
        <v>240</v>
      </c>
      <c r="G27" s="136">
        <v>276.33999999999997</v>
      </c>
      <c r="H27" s="156"/>
      <c r="I27" s="156"/>
      <c r="J27" s="136" t="s">
        <v>241</v>
      </c>
      <c r="K27" s="136">
        <v>3316.03</v>
      </c>
      <c r="L27" s="157"/>
      <c r="M27" s="156">
        <f>IF(ISNUMBER(K27/G27),IF(NOT(K27/G27=0),K27/G27, " "), " ")</f>
        <v>11.999819063472536</v>
      </c>
      <c r="N27" s="154"/>
    </row>
    <row r="28" spans="1:23" s="29" customFormat="1" ht="22.8" x14ac:dyDescent="0.25">
      <c r="A28" s="152">
        <v>3</v>
      </c>
      <c r="B28" s="153" t="s">
        <v>242</v>
      </c>
      <c r="C28" s="134" t="s">
        <v>243</v>
      </c>
      <c r="D28" s="154" t="s">
        <v>235</v>
      </c>
      <c r="E28" s="155">
        <v>1.7</v>
      </c>
      <c r="F28" s="136" t="s">
        <v>244</v>
      </c>
      <c r="G28" s="136">
        <v>18.329999999999998</v>
      </c>
      <c r="H28" s="156"/>
      <c r="I28" s="156"/>
      <c r="J28" s="136" t="s">
        <v>245</v>
      </c>
      <c r="K28" s="136">
        <v>220.07</v>
      </c>
      <c r="L28" s="157"/>
      <c r="M28" s="156">
        <f>IF(ISNUMBER(K28/G28),IF(NOT(K28/G28=0),K28/G28, " "), " ")</f>
        <v>12.006001091107475</v>
      </c>
      <c r="N28" s="154"/>
    </row>
    <row r="29" spans="1:23" s="29" customFormat="1" ht="22.8" x14ac:dyDescent="0.25">
      <c r="A29" s="152">
        <v>4</v>
      </c>
      <c r="B29" s="153" t="s">
        <v>246</v>
      </c>
      <c r="C29" s="134" t="s">
        <v>247</v>
      </c>
      <c r="D29" s="154" t="s">
        <v>235</v>
      </c>
      <c r="E29" s="155">
        <v>106.66</v>
      </c>
      <c r="F29" s="136" t="s">
        <v>248</v>
      </c>
      <c r="G29" s="136">
        <v>1178.5899999999999</v>
      </c>
      <c r="H29" s="156"/>
      <c r="I29" s="156"/>
      <c r="J29" s="136" t="s">
        <v>249</v>
      </c>
      <c r="K29" s="136">
        <v>14149.52</v>
      </c>
      <c r="L29" s="157"/>
      <c r="M29" s="156">
        <f>IF(ISNUMBER(K29/G29),IF(NOT(K29/G29=0),K29/G29, " "), " ")</f>
        <v>12.005464156322386</v>
      </c>
      <c r="N29" s="154"/>
    </row>
    <row r="30" spans="1:23" ht="22.8" x14ac:dyDescent="0.25">
      <c r="A30" s="152">
        <v>5</v>
      </c>
      <c r="B30" s="153" t="s">
        <v>250</v>
      </c>
      <c r="C30" s="134" t="s">
        <v>251</v>
      </c>
      <c r="D30" s="154" t="s">
        <v>235</v>
      </c>
      <c r="E30" s="155">
        <v>4.47</v>
      </c>
      <c r="F30" s="136" t="s">
        <v>252</v>
      </c>
      <c r="G30" s="136">
        <v>50.06</v>
      </c>
      <c r="H30" s="156"/>
      <c r="I30" s="156"/>
      <c r="J30" s="136" t="s">
        <v>253</v>
      </c>
      <c r="K30" s="136">
        <v>600.80999999999995</v>
      </c>
      <c r="L30" s="157"/>
      <c r="M30" s="156">
        <f>IF(ISNUMBER(K30/G30),IF(NOT(K30/G30=0),K30/G30, " "), " ")</f>
        <v>12.001797842588891</v>
      </c>
      <c r="N30" s="154"/>
    </row>
    <row r="31" spans="1:23" ht="22.8" x14ac:dyDescent="0.25">
      <c r="A31" s="152">
        <v>6</v>
      </c>
      <c r="B31" s="153" t="s">
        <v>254</v>
      </c>
      <c r="C31" s="134" t="s">
        <v>255</v>
      </c>
      <c r="D31" s="154" t="s">
        <v>235</v>
      </c>
      <c r="E31" s="155">
        <v>1.1299999999999999</v>
      </c>
      <c r="F31" s="136" t="s">
        <v>256</v>
      </c>
      <c r="G31" s="136">
        <v>12.81</v>
      </c>
      <c r="H31" s="156"/>
      <c r="I31" s="156"/>
      <c r="J31" s="136" t="s">
        <v>257</v>
      </c>
      <c r="K31" s="136">
        <v>153.86000000000001</v>
      </c>
      <c r="L31" s="157"/>
      <c r="M31" s="156">
        <f>IF(ISNUMBER(K31/G31),IF(NOT(K31/G31=0),K31/G31, " "), " ")</f>
        <v>12.010928961748634</v>
      </c>
      <c r="N31" s="154"/>
    </row>
    <row r="32" spans="1:23" ht="22.8" x14ac:dyDescent="0.25">
      <c r="A32" s="152">
        <v>7</v>
      </c>
      <c r="B32" s="153" t="s">
        <v>258</v>
      </c>
      <c r="C32" s="134" t="s">
        <v>259</v>
      </c>
      <c r="D32" s="154" t="s">
        <v>235</v>
      </c>
      <c r="E32" s="155">
        <v>1.41</v>
      </c>
      <c r="F32" s="136" t="s">
        <v>260</v>
      </c>
      <c r="G32" s="136">
        <v>16.170000000000002</v>
      </c>
      <c r="H32" s="156"/>
      <c r="I32" s="156"/>
      <c r="J32" s="136" t="s">
        <v>261</v>
      </c>
      <c r="K32" s="136">
        <v>194.04</v>
      </c>
      <c r="L32" s="157"/>
      <c r="M32" s="156">
        <f>IF(ISNUMBER(K32/G32),IF(NOT(K32/G32=0),K32/G32, " "), " ")</f>
        <v>11.999999999999998</v>
      </c>
      <c r="N32" s="154"/>
    </row>
    <row r="33" spans="1:14" ht="22.8" x14ac:dyDescent="0.25">
      <c r="A33" s="152">
        <v>8</v>
      </c>
      <c r="B33" s="153" t="s">
        <v>262</v>
      </c>
      <c r="C33" s="134" t="s">
        <v>263</v>
      </c>
      <c r="D33" s="154" t="s">
        <v>235</v>
      </c>
      <c r="E33" s="155">
        <v>0.56999999999999995</v>
      </c>
      <c r="F33" s="136" t="s">
        <v>264</v>
      </c>
      <c r="G33" s="136">
        <v>6.86</v>
      </c>
      <c r="H33" s="156"/>
      <c r="I33" s="156"/>
      <c r="J33" s="136" t="s">
        <v>265</v>
      </c>
      <c r="K33" s="136">
        <v>82.27</v>
      </c>
      <c r="L33" s="157"/>
      <c r="M33" s="156">
        <f>IF(ISNUMBER(K33/G33),IF(NOT(K33/G33=0),K33/G33, " "), " ")</f>
        <v>11.99271137026239</v>
      </c>
      <c r="N33" s="154"/>
    </row>
    <row r="34" spans="1:14" ht="22.8" x14ac:dyDescent="0.25">
      <c r="A34" s="152">
        <v>9</v>
      </c>
      <c r="B34" s="153" t="s">
        <v>266</v>
      </c>
      <c r="C34" s="134" t="s">
        <v>267</v>
      </c>
      <c r="D34" s="154" t="s">
        <v>235</v>
      </c>
      <c r="E34" s="155">
        <v>3.66</v>
      </c>
      <c r="F34" s="136" t="s">
        <v>268</v>
      </c>
      <c r="G34" s="136">
        <v>44.51</v>
      </c>
      <c r="H34" s="156"/>
      <c r="I34" s="156"/>
      <c r="J34" s="136" t="s">
        <v>269</v>
      </c>
      <c r="K34" s="136">
        <v>534.14</v>
      </c>
      <c r="L34" s="157"/>
      <c r="M34" s="156">
        <f>IF(ISNUMBER(K34/G34),IF(NOT(K34/G34=0),K34/G34, " "), " ")</f>
        <v>12.00044933722759</v>
      </c>
      <c r="N34" s="154"/>
    </row>
    <row r="35" spans="1:14" ht="22.8" x14ac:dyDescent="0.25">
      <c r="A35" s="152">
        <v>10</v>
      </c>
      <c r="B35" s="153" t="s">
        <v>270</v>
      </c>
      <c r="C35" s="134" t="s">
        <v>271</v>
      </c>
      <c r="D35" s="154" t="s">
        <v>235</v>
      </c>
      <c r="E35" s="155">
        <v>0.04</v>
      </c>
      <c r="F35" s="136" t="s">
        <v>272</v>
      </c>
      <c r="G35" s="136">
        <v>0.52</v>
      </c>
      <c r="H35" s="156"/>
      <c r="I35" s="156"/>
      <c r="J35" s="136" t="s">
        <v>273</v>
      </c>
      <c r="K35" s="136">
        <v>6.28</v>
      </c>
      <c r="L35" s="157"/>
      <c r="M35" s="156">
        <f>IF(ISNUMBER(K35/G35),IF(NOT(K35/G35=0),K35/G35, " "), " ")</f>
        <v>12.076923076923077</v>
      </c>
      <c r="N35" s="154"/>
    </row>
    <row r="36" spans="1:14" ht="22.8" x14ac:dyDescent="0.25">
      <c r="A36" s="152">
        <v>11</v>
      </c>
      <c r="B36" s="153">
        <v>2</v>
      </c>
      <c r="C36" s="134" t="s">
        <v>274</v>
      </c>
      <c r="D36" s="154" t="s">
        <v>235</v>
      </c>
      <c r="E36" s="155">
        <v>0.69</v>
      </c>
      <c r="F36" s="136" t="s">
        <v>275</v>
      </c>
      <c r="G36" s="136"/>
      <c r="H36" s="156"/>
      <c r="I36" s="156"/>
      <c r="J36" s="136" t="s">
        <v>275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276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12</v>
      </c>
      <c r="B38" s="153">
        <v>21141</v>
      </c>
      <c r="C38" s="134" t="s">
        <v>277</v>
      </c>
      <c r="D38" s="154" t="s">
        <v>278</v>
      </c>
      <c r="E38" s="155">
        <v>0.62</v>
      </c>
      <c r="F38" s="136" t="s">
        <v>279</v>
      </c>
      <c r="G38" s="136">
        <v>83.11</v>
      </c>
      <c r="H38" s="156"/>
      <c r="I38" s="156"/>
      <c r="J38" s="136" t="s">
        <v>280</v>
      </c>
      <c r="K38" s="136">
        <v>450.74</v>
      </c>
      <c r="L38" s="157"/>
      <c r="M38" s="156">
        <f>IF(ISNUMBER(K38/G38),IF(NOT(K38/G38=0),K38/G38, " "), " ")</f>
        <v>5.4234147515341116</v>
      </c>
      <c r="N38" s="154" t="s">
        <v>281</v>
      </c>
    </row>
    <row r="39" spans="1:14" ht="22.8" x14ac:dyDescent="0.25">
      <c r="A39" s="152">
        <v>13</v>
      </c>
      <c r="B39" s="153">
        <v>30303</v>
      </c>
      <c r="C39" s="134" t="s">
        <v>282</v>
      </c>
      <c r="D39" s="154" t="s">
        <v>278</v>
      </c>
      <c r="E39" s="155">
        <v>0.01</v>
      </c>
      <c r="F39" s="136" t="s">
        <v>283</v>
      </c>
      <c r="G39" s="136">
        <v>0.01</v>
      </c>
      <c r="H39" s="156"/>
      <c r="I39" s="156"/>
      <c r="J39" s="136" t="s">
        <v>284</v>
      </c>
      <c r="K39" s="136">
        <v>0.05</v>
      </c>
      <c r="L39" s="157"/>
      <c r="M39" s="156">
        <f>IF(ISNUMBER(K39/G39),IF(NOT(K39/G39=0),K39/G39, " "), " ")</f>
        <v>5</v>
      </c>
      <c r="N39" s="154" t="s">
        <v>281</v>
      </c>
    </row>
    <row r="40" spans="1:14" ht="22.8" x14ac:dyDescent="0.25">
      <c r="A40" s="152">
        <v>14</v>
      </c>
      <c r="B40" s="153">
        <v>30954</v>
      </c>
      <c r="C40" s="134" t="s">
        <v>285</v>
      </c>
      <c r="D40" s="154" t="s">
        <v>278</v>
      </c>
      <c r="E40" s="155">
        <v>7.0000000000000007E-2</v>
      </c>
      <c r="F40" s="136" t="s">
        <v>286</v>
      </c>
      <c r="G40" s="136">
        <v>2.36</v>
      </c>
      <c r="H40" s="156"/>
      <c r="I40" s="156"/>
      <c r="J40" s="136" t="s">
        <v>287</v>
      </c>
      <c r="K40" s="136">
        <v>11.41</v>
      </c>
      <c r="L40" s="157"/>
      <c r="M40" s="156">
        <f>IF(ISNUMBER(K40/G40),IF(NOT(K40/G40=0),K40/G40, " "), " ")</f>
        <v>4.8347457627118651</v>
      </c>
      <c r="N40" s="154" t="s">
        <v>288</v>
      </c>
    </row>
    <row r="41" spans="1:14" ht="22.8" x14ac:dyDescent="0.25">
      <c r="A41" s="152">
        <v>15</v>
      </c>
      <c r="B41" s="153">
        <v>40502</v>
      </c>
      <c r="C41" s="134" t="s">
        <v>289</v>
      </c>
      <c r="D41" s="154" t="s">
        <v>278</v>
      </c>
      <c r="E41" s="155">
        <v>0.24</v>
      </c>
      <c r="F41" s="136" t="s">
        <v>290</v>
      </c>
      <c r="G41" s="136">
        <v>1.88</v>
      </c>
      <c r="H41" s="156"/>
      <c r="I41" s="156"/>
      <c r="J41" s="136" t="s">
        <v>291</v>
      </c>
      <c r="K41" s="136">
        <v>10.8</v>
      </c>
      <c r="L41" s="157"/>
      <c r="M41" s="156">
        <f>IF(ISNUMBER(K41/G41),IF(NOT(K41/G41=0),K41/G41, " "), " ")</f>
        <v>5.7446808510638308</v>
      </c>
      <c r="N41" s="154" t="s">
        <v>281</v>
      </c>
    </row>
    <row r="42" spans="1:14" ht="22.8" x14ac:dyDescent="0.25">
      <c r="A42" s="152">
        <v>16</v>
      </c>
      <c r="B42" s="153">
        <v>40504</v>
      </c>
      <c r="C42" s="134" t="s">
        <v>292</v>
      </c>
      <c r="D42" s="154" t="s">
        <v>278</v>
      </c>
      <c r="E42" s="155">
        <v>0.26</v>
      </c>
      <c r="F42" s="136" t="s">
        <v>293</v>
      </c>
      <c r="G42" s="136">
        <v>0.33</v>
      </c>
      <c r="H42" s="156"/>
      <c r="I42" s="156"/>
      <c r="J42" s="136" t="s">
        <v>294</v>
      </c>
      <c r="K42" s="136">
        <v>0.78</v>
      </c>
      <c r="L42" s="157"/>
      <c r="M42" s="156">
        <f>IF(ISNUMBER(K42/G42),IF(NOT(K42/G42=0),K42/G42, " "), " ")</f>
        <v>2.3636363636363638</v>
      </c>
      <c r="N42" s="154" t="s">
        <v>281</v>
      </c>
    </row>
    <row r="43" spans="1:14" ht="22.8" x14ac:dyDescent="0.25">
      <c r="A43" s="152">
        <v>17</v>
      </c>
      <c r="B43" s="153">
        <v>330206</v>
      </c>
      <c r="C43" s="134" t="s">
        <v>295</v>
      </c>
      <c r="D43" s="154" t="s">
        <v>278</v>
      </c>
      <c r="E43" s="155">
        <v>0.12</v>
      </c>
      <c r="F43" s="136" t="s">
        <v>296</v>
      </c>
      <c r="G43" s="136">
        <v>0.28000000000000003</v>
      </c>
      <c r="H43" s="156"/>
      <c r="I43" s="156"/>
      <c r="J43" s="136" t="s">
        <v>297</v>
      </c>
      <c r="K43" s="136">
        <v>1.44</v>
      </c>
      <c r="L43" s="157"/>
      <c r="M43" s="156">
        <f>IF(ISNUMBER(K43/G43),IF(NOT(K43/G43=0),K43/G43, " "), " ")</f>
        <v>5.1428571428571423</v>
      </c>
      <c r="N43" s="154" t="s">
        <v>281</v>
      </c>
    </row>
    <row r="44" spans="1:14" ht="22.8" x14ac:dyDescent="0.25">
      <c r="A44" s="152">
        <v>18</v>
      </c>
      <c r="B44" s="153">
        <v>400001</v>
      </c>
      <c r="C44" s="134" t="s">
        <v>298</v>
      </c>
      <c r="D44" s="154" t="s">
        <v>278</v>
      </c>
      <c r="E44" s="155">
        <v>0.1</v>
      </c>
      <c r="F44" s="136" t="s">
        <v>299</v>
      </c>
      <c r="G44" s="136">
        <v>10.31</v>
      </c>
      <c r="H44" s="156"/>
      <c r="I44" s="156"/>
      <c r="J44" s="136" t="s">
        <v>300</v>
      </c>
      <c r="K44" s="136">
        <v>58.7</v>
      </c>
      <c r="L44" s="157"/>
      <c r="M44" s="156">
        <f>IF(ISNUMBER(K44/G44),IF(NOT(K44/G44=0),K44/G44, " "), " ")</f>
        <v>5.6935014548981568</v>
      </c>
      <c r="N44" s="154" t="s">
        <v>281</v>
      </c>
    </row>
    <row r="45" spans="1:14" ht="19.350000000000001" customHeight="1" x14ac:dyDescent="0.25">
      <c r="A45" s="128" t="s">
        <v>301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4.200000000000003" x14ac:dyDescent="0.25">
      <c r="A46" s="152">
        <v>19</v>
      </c>
      <c r="B46" s="153" t="s">
        <v>302</v>
      </c>
      <c r="C46" s="134" t="s">
        <v>303</v>
      </c>
      <c r="D46" s="154" t="s">
        <v>304</v>
      </c>
      <c r="E46" s="155">
        <v>1.7549999999999999</v>
      </c>
      <c r="F46" s="136" t="s">
        <v>305</v>
      </c>
      <c r="G46" s="136">
        <v>22.83</v>
      </c>
      <c r="H46" s="156">
        <v>79</v>
      </c>
      <c r="I46" s="156">
        <v>138.65</v>
      </c>
      <c r="J46" s="136" t="s">
        <v>306</v>
      </c>
      <c r="K46" s="136">
        <v>147.1</v>
      </c>
      <c r="L46" s="157"/>
      <c r="M46" s="156">
        <f>IF(ISNUMBER(K46/G46),IF(NOT(K46/G46=0),K46/G46, " "), " ")</f>
        <v>6.4432763907139732</v>
      </c>
      <c r="N46" s="154" t="s">
        <v>307</v>
      </c>
    </row>
    <row r="47" spans="1:14" ht="34.200000000000003" x14ac:dyDescent="0.25">
      <c r="A47" s="152">
        <v>20</v>
      </c>
      <c r="B47" s="153" t="s">
        <v>308</v>
      </c>
      <c r="C47" s="134" t="s">
        <v>309</v>
      </c>
      <c r="D47" s="154" t="s">
        <v>310</v>
      </c>
      <c r="E47" s="155">
        <v>2.0000000000000001E-4</v>
      </c>
      <c r="F47" s="136" t="s">
        <v>311</v>
      </c>
      <c r="G47" s="136">
        <v>7.02</v>
      </c>
      <c r="H47" s="156">
        <v>91080</v>
      </c>
      <c r="I47" s="156">
        <v>18.22</v>
      </c>
      <c r="J47" s="136" t="s">
        <v>312</v>
      </c>
      <c r="K47" s="136">
        <v>18.64</v>
      </c>
      <c r="L47" s="157"/>
      <c r="M47" s="156">
        <f>IF(ISNUMBER(K47/G47),IF(NOT(K47/G47=0),K47/G47, " "), " ")</f>
        <v>2.6552706552706553</v>
      </c>
      <c r="N47" s="154" t="s">
        <v>313</v>
      </c>
    </row>
    <row r="48" spans="1:14" ht="22.8" x14ac:dyDescent="0.25">
      <c r="A48" s="152">
        <v>21</v>
      </c>
      <c r="B48" s="153" t="s">
        <v>314</v>
      </c>
      <c r="C48" s="134" t="s">
        <v>315</v>
      </c>
      <c r="D48" s="154" t="s">
        <v>316</v>
      </c>
      <c r="E48" s="155">
        <v>4.2599999999999999E-2</v>
      </c>
      <c r="F48" s="136" t="s">
        <v>317</v>
      </c>
      <c r="G48" s="136">
        <v>0.26</v>
      </c>
      <c r="H48" s="156">
        <v>42.66</v>
      </c>
      <c r="I48" s="156">
        <v>1.82</v>
      </c>
      <c r="J48" s="136" t="s">
        <v>318</v>
      </c>
      <c r="K48" s="136">
        <v>2.09</v>
      </c>
      <c r="L48" s="157"/>
      <c r="M48" s="156">
        <f>IF(ISNUMBER(K48/G48),IF(NOT(K48/G48=0),K48/G48, " "), " ")</f>
        <v>8.0384615384615383</v>
      </c>
      <c r="N48" s="154" t="s">
        <v>319</v>
      </c>
    </row>
    <row r="49" spans="1:14" ht="34.200000000000003" x14ac:dyDescent="0.25">
      <c r="A49" s="152">
        <v>22</v>
      </c>
      <c r="B49" s="153" t="s">
        <v>320</v>
      </c>
      <c r="C49" s="134" t="s">
        <v>321</v>
      </c>
      <c r="D49" s="154" t="s">
        <v>310</v>
      </c>
      <c r="E49" s="155">
        <v>1E-4</v>
      </c>
      <c r="F49" s="136" t="s">
        <v>322</v>
      </c>
      <c r="G49" s="136">
        <v>1.02</v>
      </c>
      <c r="H49" s="156">
        <v>69600</v>
      </c>
      <c r="I49" s="156">
        <v>6.96</v>
      </c>
      <c r="J49" s="136" t="s">
        <v>323</v>
      </c>
      <c r="K49" s="136">
        <v>7.13</v>
      </c>
      <c r="L49" s="157"/>
      <c r="M49" s="156">
        <f>IF(ISNUMBER(K49/G49),IF(NOT(K49/G49=0),K49/G49, " "), " ")</f>
        <v>6.9901960784313726</v>
      </c>
      <c r="N49" s="154" t="s">
        <v>324</v>
      </c>
    </row>
    <row r="50" spans="1:14" ht="22.8" x14ac:dyDescent="0.25">
      <c r="A50" s="152">
        <v>23</v>
      </c>
      <c r="B50" s="153" t="s">
        <v>325</v>
      </c>
      <c r="C50" s="134" t="s">
        <v>326</v>
      </c>
      <c r="D50" s="154" t="s">
        <v>310</v>
      </c>
      <c r="E50" s="155">
        <v>1E-4</v>
      </c>
      <c r="F50" s="136" t="s">
        <v>327</v>
      </c>
      <c r="G50" s="136">
        <v>1.07</v>
      </c>
      <c r="H50" s="156">
        <v>59337.87</v>
      </c>
      <c r="I50" s="156">
        <v>5.93</v>
      </c>
      <c r="J50" s="136" t="s">
        <v>328</v>
      </c>
      <c r="K50" s="136">
        <v>6.08</v>
      </c>
      <c r="L50" s="157"/>
      <c r="M50" s="156">
        <f>IF(ISNUMBER(K50/G50),IF(NOT(K50/G50=0),K50/G50, " "), " ")</f>
        <v>5.6822429906542054</v>
      </c>
      <c r="N50" s="154" t="s">
        <v>329</v>
      </c>
    </row>
    <row r="51" spans="1:14" ht="34.200000000000003" x14ac:dyDescent="0.25">
      <c r="A51" s="152">
        <v>24</v>
      </c>
      <c r="B51" s="153" t="s">
        <v>330</v>
      </c>
      <c r="C51" s="134" t="s">
        <v>331</v>
      </c>
      <c r="D51" s="154" t="s">
        <v>316</v>
      </c>
      <c r="E51" s="155">
        <v>1.9199999999999998E-2</v>
      </c>
      <c r="F51" s="136" t="s">
        <v>332</v>
      </c>
      <c r="G51" s="136">
        <v>1.94</v>
      </c>
      <c r="H51" s="156">
        <v>451</v>
      </c>
      <c r="I51" s="156">
        <v>8.66</v>
      </c>
      <c r="J51" s="136" t="s">
        <v>333</v>
      </c>
      <c r="K51" s="136">
        <v>9.0299999999999994</v>
      </c>
      <c r="L51" s="157"/>
      <c r="M51" s="156">
        <f>IF(ISNUMBER(K51/G51),IF(NOT(K51/G51=0),K51/G51, " "), " ")</f>
        <v>4.6546391752577314</v>
      </c>
      <c r="N51" s="154" t="s">
        <v>334</v>
      </c>
    </row>
    <row r="52" spans="1:14" ht="34.200000000000003" x14ac:dyDescent="0.25">
      <c r="A52" s="152">
        <v>25</v>
      </c>
      <c r="B52" s="153" t="s">
        <v>335</v>
      </c>
      <c r="C52" s="134" t="s">
        <v>336</v>
      </c>
      <c r="D52" s="154" t="s">
        <v>337</v>
      </c>
      <c r="E52" s="155">
        <v>1.5699999999999999E-2</v>
      </c>
      <c r="F52" s="136" t="s">
        <v>338</v>
      </c>
      <c r="G52" s="136">
        <v>0.67</v>
      </c>
      <c r="H52" s="156">
        <v>219.37</v>
      </c>
      <c r="I52" s="156">
        <v>3.45</v>
      </c>
      <c r="J52" s="136" t="s">
        <v>339</v>
      </c>
      <c r="K52" s="136">
        <v>3.52</v>
      </c>
      <c r="L52" s="157"/>
      <c r="M52" s="156">
        <f>IF(ISNUMBER(K52/G52),IF(NOT(K52/G52=0),K52/G52, " "), " ")</f>
        <v>5.2537313432835822</v>
      </c>
      <c r="N52" s="154" t="s">
        <v>340</v>
      </c>
    </row>
    <row r="53" spans="1:14" ht="22.8" x14ac:dyDescent="0.25">
      <c r="A53" s="152">
        <v>26</v>
      </c>
      <c r="B53" s="153" t="s">
        <v>341</v>
      </c>
      <c r="C53" s="134" t="s">
        <v>342</v>
      </c>
      <c r="D53" s="154" t="s">
        <v>304</v>
      </c>
      <c r="E53" s="155">
        <v>6.5000000000000002E-2</v>
      </c>
      <c r="F53" s="136" t="s">
        <v>343</v>
      </c>
      <c r="G53" s="136">
        <v>0.49</v>
      </c>
      <c r="H53" s="156">
        <v>27.65</v>
      </c>
      <c r="I53" s="156">
        <v>1.8</v>
      </c>
      <c r="J53" s="136" t="s">
        <v>344</v>
      </c>
      <c r="K53" s="136">
        <v>1.88</v>
      </c>
      <c r="L53" s="157"/>
      <c r="M53" s="156">
        <f>IF(ISNUMBER(K53/G53),IF(NOT(K53/G53=0),K53/G53, " "), " ")</f>
        <v>3.8367346938775508</v>
      </c>
      <c r="N53" s="154" t="s">
        <v>345</v>
      </c>
    </row>
    <row r="54" spans="1:14" ht="34.200000000000003" x14ac:dyDescent="0.25">
      <c r="A54" s="152">
        <v>27</v>
      </c>
      <c r="B54" s="153" t="s">
        <v>346</v>
      </c>
      <c r="C54" s="134" t="s">
        <v>347</v>
      </c>
      <c r="D54" s="154" t="s">
        <v>310</v>
      </c>
      <c r="E54" s="155">
        <v>5.0000000000000001E-4</v>
      </c>
      <c r="F54" s="136" t="s">
        <v>348</v>
      </c>
      <c r="G54" s="136">
        <v>5.89</v>
      </c>
      <c r="H54" s="156">
        <v>36017</v>
      </c>
      <c r="I54" s="156">
        <v>18.010000000000002</v>
      </c>
      <c r="J54" s="136" t="s">
        <v>349</v>
      </c>
      <c r="K54" s="136">
        <v>18.5</v>
      </c>
      <c r="L54" s="157"/>
      <c r="M54" s="156">
        <f>IF(ISNUMBER(K54/G54),IF(NOT(K54/G54=0),K54/G54, " "), " ")</f>
        <v>3.1409168081494059</v>
      </c>
      <c r="N54" s="154" t="s">
        <v>350</v>
      </c>
    </row>
    <row r="55" spans="1:14" ht="57" x14ac:dyDescent="0.25">
      <c r="A55" s="152">
        <v>28</v>
      </c>
      <c r="B55" s="153" t="s">
        <v>351</v>
      </c>
      <c r="C55" s="134" t="s">
        <v>352</v>
      </c>
      <c r="D55" s="154" t="s">
        <v>353</v>
      </c>
      <c r="E55" s="155">
        <v>5.35</v>
      </c>
      <c r="F55" s="136" t="s">
        <v>354</v>
      </c>
      <c r="G55" s="136">
        <v>65.81</v>
      </c>
      <c r="H55" s="156">
        <v>50.12</v>
      </c>
      <c r="I55" s="156">
        <v>268.14</v>
      </c>
      <c r="J55" s="136" t="s">
        <v>355</v>
      </c>
      <c r="K55" s="136">
        <v>275.89999999999998</v>
      </c>
      <c r="L55" s="157"/>
      <c r="M55" s="156">
        <f>IF(ISNUMBER(K55/G55),IF(NOT(K55/G55=0),K55/G55, " "), " ")</f>
        <v>4.1923719799422576</v>
      </c>
      <c r="N55" s="154" t="s">
        <v>356</v>
      </c>
    </row>
    <row r="56" spans="1:14" ht="34.200000000000003" x14ac:dyDescent="0.25">
      <c r="A56" s="152">
        <v>29</v>
      </c>
      <c r="B56" s="153" t="s">
        <v>357</v>
      </c>
      <c r="C56" s="134" t="s">
        <v>358</v>
      </c>
      <c r="D56" s="154" t="s">
        <v>310</v>
      </c>
      <c r="E56" s="155">
        <v>5.9999999999999995E-4</v>
      </c>
      <c r="F56" s="136" t="s">
        <v>359</v>
      </c>
      <c r="G56" s="136">
        <v>8.69</v>
      </c>
      <c r="H56" s="156">
        <v>49632</v>
      </c>
      <c r="I56" s="156">
        <v>29.78</v>
      </c>
      <c r="J56" s="136" t="s">
        <v>360</v>
      </c>
      <c r="K56" s="136">
        <v>30.52</v>
      </c>
      <c r="L56" s="157"/>
      <c r="M56" s="156">
        <f>IF(ISNUMBER(K56/G56),IF(NOT(K56/G56=0),K56/G56, " "), " ")</f>
        <v>3.5120828538550057</v>
      </c>
      <c r="N56" s="154" t="s">
        <v>361</v>
      </c>
    </row>
    <row r="57" spans="1:14" ht="34.200000000000003" x14ac:dyDescent="0.25">
      <c r="A57" s="152">
        <v>30</v>
      </c>
      <c r="B57" s="153" t="s">
        <v>362</v>
      </c>
      <c r="C57" s="134" t="s">
        <v>363</v>
      </c>
      <c r="D57" s="154" t="s">
        <v>353</v>
      </c>
      <c r="E57" s="155">
        <v>2</v>
      </c>
      <c r="F57" s="136" t="s">
        <v>364</v>
      </c>
      <c r="G57" s="136">
        <v>208</v>
      </c>
      <c r="H57" s="156">
        <v>499.73</v>
      </c>
      <c r="I57" s="156">
        <v>999.46</v>
      </c>
      <c r="J57" s="136" t="s">
        <v>365</v>
      </c>
      <c r="K57" s="136">
        <v>1023.48</v>
      </c>
      <c r="L57" s="157"/>
      <c r="M57" s="156">
        <f>IF(ISNUMBER(K57/G57),IF(NOT(K57/G57=0),K57/G57, " "), " ")</f>
        <v>4.920576923076923</v>
      </c>
      <c r="N57" s="154" t="s">
        <v>366</v>
      </c>
    </row>
    <row r="58" spans="1:14" ht="34.200000000000003" x14ac:dyDescent="0.25">
      <c r="A58" s="152">
        <v>31</v>
      </c>
      <c r="B58" s="153" t="s">
        <v>367</v>
      </c>
      <c r="C58" s="134" t="s">
        <v>368</v>
      </c>
      <c r="D58" s="154" t="s">
        <v>369</v>
      </c>
      <c r="E58" s="155">
        <v>3.95E-2</v>
      </c>
      <c r="F58" s="136" t="s">
        <v>370</v>
      </c>
      <c r="G58" s="136">
        <v>10.9</v>
      </c>
      <c r="H58" s="156">
        <v>1524.18</v>
      </c>
      <c r="I58" s="156">
        <v>60.2</v>
      </c>
      <c r="J58" s="136" t="s">
        <v>371</v>
      </c>
      <c r="K58" s="136">
        <v>61.6</v>
      </c>
      <c r="L58" s="157"/>
      <c r="M58" s="156">
        <f>IF(ISNUMBER(K58/G58),IF(NOT(K58/G58=0),K58/G58, " "), " ")</f>
        <v>5.6513761467889907</v>
      </c>
      <c r="N58" s="154" t="s">
        <v>372</v>
      </c>
    </row>
    <row r="59" spans="1:14" ht="34.200000000000003" x14ac:dyDescent="0.25">
      <c r="A59" s="152">
        <v>32</v>
      </c>
      <c r="B59" s="153" t="s">
        <v>373</v>
      </c>
      <c r="C59" s="134" t="s">
        <v>374</v>
      </c>
      <c r="D59" s="154" t="s">
        <v>369</v>
      </c>
      <c r="E59" s="155">
        <v>3.95E-2</v>
      </c>
      <c r="F59" s="136" t="s">
        <v>375</v>
      </c>
      <c r="G59" s="136">
        <v>18.21</v>
      </c>
      <c r="H59" s="156">
        <v>2286.27</v>
      </c>
      <c r="I59" s="156">
        <v>90.31</v>
      </c>
      <c r="J59" s="136" t="s">
        <v>376</v>
      </c>
      <c r="K59" s="136">
        <v>92.4</v>
      </c>
      <c r="L59" s="157"/>
      <c r="M59" s="156">
        <f>IF(ISNUMBER(K59/G59),IF(NOT(K59/G59=0),K59/G59, " "), " ")</f>
        <v>5.0741350906095555</v>
      </c>
      <c r="N59" s="154" t="s">
        <v>377</v>
      </c>
    </row>
    <row r="60" spans="1:14" ht="45.6" x14ac:dyDescent="0.25">
      <c r="A60" s="152">
        <v>33</v>
      </c>
      <c r="B60" s="153" t="s">
        <v>378</v>
      </c>
      <c r="C60" s="134" t="s">
        <v>379</v>
      </c>
      <c r="D60" s="154" t="s">
        <v>353</v>
      </c>
      <c r="E60" s="155">
        <v>0.14000000000000001</v>
      </c>
      <c r="F60" s="136" t="s">
        <v>380</v>
      </c>
      <c r="G60" s="136">
        <v>1.62</v>
      </c>
      <c r="H60" s="156">
        <v>22.86</v>
      </c>
      <c r="I60" s="156">
        <v>3.2</v>
      </c>
      <c r="J60" s="136" t="s">
        <v>381</v>
      </c>
      <c r="K60" s="136">
        <v>3.27</v>
      </c>
      <c r="L60" s="157"/>
      <c r="M60" s="156">
        <f>IF(ISNUMBER(K60/G60),IF(NOT(K60/G60=0),K60/G60, " "), " ")</f>
        <v>2.0185185185185186</v>
      </c>
      <c r="N60" s="154" t="s">
        <v>382</v>
      </c>
    </row>
    <row r="61" spans="1:14" ht="22.8" x14ac:dyDescent="0.25">
      <c r="A61" s="152">
        <v>34</v>
      </c>
      <c r="B61" s="153" t="s">
        <v>383</v>
      </c>
      <c r="C61" s="134" t="s">
        <v>384</v>
      </c>
      <c r="D61" s="154" t="s">
        <v>385</v>
      </c>
      <c r="E61" s="155">
        <v>2</v>
      </c>
      <c r="F61" s="136" t="s">
        <v>386</v>
      </c>
      <c r="G61" s="136">
        <v>37.200000000000003</v>
      </c>
      <c r="H61" s="156">
        <v>43.44</v>
      </c>
      <c r="I61" s="156">
        <v>86.88</v>
      </c>
      <c r="J61" s="136" t="s">
        <v>387</v>
      </c>
      <c r="K61" s="136">
        <v>88.94</v>
      </c>
      <c r="L61" s="157"/>
      <c r="M61" s="156">
        <f>IF(ISNUMBER(K61/G61),IF(NOT(K61/G61=0),K61/G61, " "), " ")</f>
        <v>2.3908602150537632</v>
      </c>
      <c r="N61" s="154" t="s">
        <v>388</v>
      </c>
    </row>
    <row r="62" spans="1:14" ht="34.200000000000003" x14ac:dyDescent="0.25">
      <c r="A62" s="152">
        <v>35</v>
      </c>
      <c r="B62" s="153" t="s">
        <v>389</v>
      </c>
      <c r="C62" s="134" t="s">
        <v>390</v>
      </c>
      <c r="D62" s="154" t="s">
        <v>316</v>
      </c>
      <c r="E62" s="155">
        <v>8.0000000000000004E-4</v>
      </c>
      <c r="F62" s="136" t="s">
        <v>391</v>
      </c>
      <c r="G62" s="136">
        <v>0.5</v>
      </c>
      <c r="H62" s="156">
        <v>2283</v>
      </c>
      <c r="I62" s="156">
        <v>1.83</v>
      </c>
      <c r="J62" s="136" t="s">
        <v>392</v>
      </c>
      <c r="K62" s="136">
        <v>2.1800000000000002</v>
      </c>
      <c r="L62" s="157"/>
      <c r="M62" s="156">
        <f>IF(ISNUMBER(K62/G62),IF(NOT(K62/G62=0),K62/G62, " "), " ")</f>
        <v>4.3600000000000003</v>
      </c>
      <c r="N62" s="154" t="s">
        <v>393</v>
      </c>
    </row>
    <row r="63" spans="1:14" ht="34.200000000000003" x14ac:dyDescent="0.25">
      <c r="A63" s="152">
        <v>36</v>
      </c>
      <c r="B63" s="153" t="s">
        <v>394</v>
      </c>
      <c r="C63" s="134" t="s">
        <v>395</v>
      </c>
      <c r="D63" s="154" t="s">
        <v>316</v>
      </c>
      <c r="E63" s="155">
        <v>0.105</v>
      </c>
      <c r="F63" s="136" t="s">
        <v>396</v>
      </c>
      <c r="G63" s="136">
        <v>69.61</v>
      </c>
      <c r="H63" s="156">
        <v>2213</v>
      </c>
      <c r="I63" s="156">
        <v>232.36</v>
      </c>
      <c r="J63" s="136" t="s">
        <v>397</v>
      </c>
      <c r="K63" s="136">
        <v>279.43</v>
      </c>
      <c r="L63" s="157"/>
      <c r="M63" s="156">
        <f>IF(ISNUMBER(K63/G63),IF(NOT(K63/G63=0),K63/G63, " "), " ")</f>
        <v>4.0142220945266489</v>
      </c>
      <c r="N63" s="154" t="s">
        <v>398</v>
      </c>
    </row>
    <row r="64" spans="1:14" ht="22.8" x14ac:dyDescent="0.25">
      <c r="A64" s="152">
        <v>37</v>
      </c>
      <c r="B64" s="153" t="s">
        <v>399</v>
      </c>
      <c r="C64" s="134" t="s">
        <v>400</v>
      </c>
      <c r="D64" s="154" t="s">
        <v>316</v>
      </c>
      <c r="E64" s="155">
        <v>0.36699999999999999</v>
      </c>
      <c r="F64" s="136" t="s">
        <v>401</v>
      </c>
      <c r="G64" s="136">
        <v>40.74</v>
      </c>
      <c r="H64" s="156">
        <v>199.15</v>
      </c>
      <c r="I64" s="156">
        <v>73.09</v>
      </c>
      <c r="J64" s="136" t="s">
        <v>402</v>
      </c>
      <c r="K64" s="136">
        <v>167.85</v>
      </c>
      <c r="L64" s="157"/>
      <c r="M64" s="156">
        <f>IF(ISNUMBER(K64/G64),IF(NOT(K64/G64=0),K64/G64, " "), " ")</f>
        <v>4.120029455081001</v>
      </c>
      <c r="N64" s="154" t="s">
        <v>403</v>
      </c>
    </row>
    <row r="65" spans="1:14" ht="34.200000000000003" x14ac:dyDescent="0.25">
      <c r="A65" s="152">
        <v>38</v>
      </c>
      <c r="B65" s="153" t="s">
        <v>404</v>
      </c>
      <c r="C65" s="134" t="s">
        <v>405</v>
      </c>
      <c r="D65" s="154" t="s">
        <v>316</v>
      </c>
      <c r="E65" s="155">
        <v>0.24529999999999999</v>
      </c>
      <c r="F65" s="136" t="s">
        <v>406</v>
      </c>
      <c r="G65" s="136">
        <v>28.7</v>
      </c>
      <c r="H65" s="156">
        <v>161</v>
      </c>
      <c r="I65" s="156">
        <v>39.49</v>
      </c>
      <c r="J65" s="136" t="s">
        <v>407</v>
      </c>
      <c r="K65" s="136">
        <v>93.71</v>
      </c>
      <c r="L65" s="157"/>
      <c r="M65" s="156">
        <f>IF(ISNUMBER(K65/G65),IF(NOT(K65/G65=0),K65/G65, " "), " ")</f>
        <v>3.2651567944250868</v>
      </c>
      <c r="N65" s="154" t="s">
        <v>408</v>
      </c>
    </row>
    <row r="66" spans="1:14" ht="34.200000000000003" x14ac:dyDescent="0.25">
      <c r="A66" s="152">
        <v>39</v>
      </c>
      <c r="B66" s="153" t="s">
        <v>409</v>
      </c>
      <c r="C66" s="134" t="s">
        <v>410</v>
      </c>
      <c r="D66" s="154" t="s">
        <v>316</v>
      </c>
      <c r="E66" s="155">
        <v>0.16550000000000001</v>
      </c>
      <c r="F66" s="136" t="s">
        <v>411</v>
      </c>
      <c r="G66" s="136">
        <v>0.51</v>
      </c>
      <c r="H66" s="156">
        <v>24.12</v>
      </c>
      <c r="I66" s="156">
        <v>4</v>
      </c>
      <c r="J66" s="136" t="s">
        <v>412</v>
      </c>
      <c r="K66" s="136">
        <v>4</v>
      </c>
      <c r="L66" s="157"/>
      <c r="M66" s="156">
        <f>IF(ISNUMBER(K66/G66),IF(NOT(K66/G66=0),K66/G66, " "), " ")</f>
        <v>7.8431372549019605</v>
      </c>
      <c r="N66" s="154" t="s">
        <v>413</v>
      </c>
    </row>
    <row r="67" spans="1:14" ht="22.8" x14ac:dyDescent="0.25">
      <c r="A67" s="152">
        <v>40</v>
      </c>
      <c r="B67" s="153" t="s">
        <v>414</v>
      </c>
      <c r="C67" s="134" t="s">
        <v>415</v>
      </c>
      <c r="D67" s="154" t="s">
        <v>416</v>
      </c>
      <c r="E67" s="155">
        <v>0.23499999999999999</v>
      </c>
      <c r="F67" s="136" t="s">
        <v>417</v>
      </c>
      <c r="G67" s="136">
        <v>572.69000000000005</v>
      </c>
      <c r="H67" s="156"/>
      <c r="I67" s="156"/>
      <c r="J67" s="136" t="s">
        <v>418</v>
      </c>
      <c r="K67" s="136">
        <v>3841.21</v>
      </c>
      <c r="L67" s="157"/>
      <c r="M67" s="156">
        <f>IF(ISNUMBER(K67/G67),IF(NOT(K67/G67=0),K67/G67, " "), " ")</f>
        <v>6.7073111107230785</v>
      </c>
      <c r="N67" s="154" t="s">
        <v>419</v>
      </c>
    </row>
    <row r="68" spans="1:14" ht="19.350000000000001" customHeight="1" x14ac:dyDescent="0.25">
      <c r="A68" s="150" t="s">
        <v>420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301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421</v>
      </c>
      <c r="C70" s="134" t="s">
        <v>422</v>
      </c>
      <c r="D70" s="154" t="s">
        <v>385</v>
      </c>
      <c r="E70" s="155">
        <v>1</v>
      </c>
      <c r="F70" s="136" t="s">
        <v>275</v>
      </c>
      <c r="G70" s="136"/>
      <c r="H70" s="156"/>
      <c r="I70" s="156"/>
      <c r="J70" s="136" t="s">
        <v>275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42</v>
      </c>
      <c r="B71" s="153" t="s">
        <v>423</v>
      </c>
      <c r="C71" s="134" t="s">
        <v>424</v>
      </c>
      <c r="D71" s="154" t="s">
        <v>425</v>
      </c>
      <c r="E71" s="155">
        <v>1.2949999999999999</v>
      </c>
      <c r="F71" s="136" t="s">
        <v>275</v>
      </c>
      <c r="G71" s="136"/>
      <c r="H71" s="156"/>
      <c r="I71" s="156"/>
      <c r="J71" s="136" t="s">
        <v>275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2">
        <v>43</v>
      </c>
      <c r="B72" s="153" t="s">
        <v>426</v>
      </c>
      <c r="C72" s="134" t="s">
        <v>427</v>
      </c>
      <c r="D72" s="154" t="s">
        <v>310</v>
      </c>
      <c r="E72" s="155">
        <v>4.0000000000000002E-4</v>
      </c>
      <c r="F72" s="136" t="s">
        <v>275</v>
      </c>
      <c r="G72" s="136"/>
      <c r="H72" s="156"/>
      <c r="I72" s="156"/>
      <c r="J72" s="136" t="s">
        <v>275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428</v>
      </c>
      <c r="C73" s="140" t="s">
        <v>429</v>
      </c>
      <c r="D73" s="160" t="s">
        <v>310</v>
      </c>
      <c r="E73" s="161">
        <v>2.1116000000000001</v>
      </c>
      <c r="F73" s="142" t="s">
        <v>275</v>
      </c>
      <c r="G73" s="142"/>
      <c r="H73" s="162"/>
      <c r="I73" s="162"/>
      <c r="J73" s="142" t="s">
        <v>275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208</v>
      </c>
      <c r="B74" s="145"/>
      <c r="C74" s="145"/>
      <c r="D74" s="145"/>
      <c r="E74" s="145"/>
      <c r="F74" s="145"/>
      <c r="G74" s="164">
        <v>2820</v>
      </c>
      <c r="H74" s="165"/>
      <c r="I74" s="165"/>
      <c r="J74" s="165"/>
      <c r="K74" s="164">
        <v>26112</v>
      </c>
      <c r="L74" s="166"/>
      <c r="M74" s="164">
        <f ca="1">IF(ISNUMBER(INDIRECT("K" &amp; ROW())/INDIRECT("G" &amp; ROW())),INDIRECT("K" &amp; ROW())/INDIRECT("G" &amp; ROW()), " ")</f>
        <v>9.2595744680851055</v>
      </c>
      <c r="N74" s="146" t="s">
        <v>430</v>
      </c>
    </row>
    <row r="75" spans="1:14" x14ac:dyDescent="0.25">
      <c r="A75" s="144" t="s">
        <v>213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430</v>
      </c>
    </row>
    <row r="76" spans="1:14" x14ac:dyDescent="0.25">
      <c r="A76" s="144" t="s">
        <v>214</v>
      </c>
      <c r="B76" s="145"/>
      <c r="C76" s="145"/>
      <c r="D76" s="145"/>
      <c r="E76" s="145"/>
      <c r="F76" s="145"/>
      <c r="G76" s="164">
        <v>1627</v>
      </c>
      <c r="H76" s="165"/>
      <c r="I76" s="165"/>
      <c r="J76" s="165"/>
      <c r="K76" s="164">
        <v>19523</v>
      </c>
      <c r="L76" s="166"/>
      <c r="M76" s="164">
        <f ca="1">IF(ISNUMBER(INDIRECT("K" &amp; ROW())/INDIRECT("G" &amp; ROW())),INDIRECT("K" &amp; ROW())/INDIRECT("G" &amp; ROW()), " ")</f>
        <v>11.99938537185003</v>
      </c>
      <c r="N76" s="146" t="s">
        <v>430</v>
      </c>
    </row>
    <row r="77" spans="1:14" x14ac:dyDescent="0.25">
      <c r="A77" s="144" t="s">
        <v>215</v>
      </c>
      <c r="B77" s="145"/>
      <c r="C77" s="145"/>
      <c r="D77" s="145"/>
      <c r="E77" s="145"/>
      <c r="F77" s="145"/>
      <c r="G77" s="164">
        <v>1103</v>
      </c>
      <c r="H77" s="165"/>
      <c r="I77" s="165"/>
      <c r="J77" s="165"/>
      <c r="K77" s="164">
        <v>6180</v>
      </c>
      <c r="L77" s="166"/>
      <c r="M77" s="164">
        <f ca="1">IF(ISNUMBER(INDIRECT("K" &amp; ROW())/INDIRECT("G" &amp; ROW())),INDIRECT("K" &amp; ROW())/INDIRECT("G" &amp; ROW()), " ")</f>
        <v>5.6029011786038074</v>
      </c>
      <c r="N77" s="146" t="s">
        <v>430</v>
      </c>
    </row>
    <row r="78" spans="1:14" x14ac:dyDescent="0.25">
      <c r="A78" s="144" t="s">
        <v>216</v>
      </c>
      <c r="B78" s="145"/>
      <c r="C78" s="145"/>
      <c r="D78" s="145"/>
      <c r="E78" s="145"/>
      <c r="F78" s="145"/>
      <c r="G78" s="164">
        <v>102</v>
      </c>
      <c r="H78" s="165"/>
      <c r="I78" s="165"/>
      <c r="J78" s="165"/>
      <c r="K78" s="164">
        <v>546</v>
      </c>
      <c r="L78" s="166"/>
      <c r="M78" s="164">
        <f ca="1">IF(ISNUMBER(INDIRECT("K" &amp; ROW())/INDIRECT("G" &amp; ROW())),INDIRECT("K" &amp; ROW())/INDIRECT("G" &amp; ROW()), " ")</f>
        <v>5.3529411764705879</v>
      </c>
      <c r="N78" s="146" t="s">
        <v>430</v>
      </c>
    </row>
    <row r="79" spans="1:14" x14ac:dyDescent="0.25">
      <c r="A79" s="147" t="s">
        <v>217</v>
      </c>
      <c r="B79" s="148"/>
      <c r="C79" s="148"/>
      <c r="D79" s="148"/>
      <c r="E79" s="148"/>
      <c r="F79" s="148"/>
      <c r="G79" s="167">
        <v>1303</v>
      </c>
      <c r="H79" s="168"/>
      <c r="I79" s="168"/>
      <c r="J79" s="168"/>
      <c r="K79" s="167">
        <v>13260</v>
      </c>
      <c r="L79" s="169"/>
      <c r="M79" s="167">
        <f ca="1">IF(ISNUMBER(INDIRECT("K" &amp; ROW())/INDIRECT("G" &amp; ROW())),INDIRECT("K" &amp; ROW())/INDIRECT("G" &amp; ROW()), " ")</f>
        <v>10.176515732924022</v>
      </c>
      <c r="N79" s="149" t="s">
        <v>430</v>
      </c>
    </row>
    <row r="80" spans="1:14" x14ac:dyDescent="0.25">
      <c r="A80" s="147" t="s">
        <v>218</v>
      </c>
      <c r="B80" s="148"/>
      <c r="C80" s="148"/>
      <c r="D80" s="148"/>
      <c r="E80" s="148"/>
      <c r="F80" s="148"/>
      <c r="G80" s="167">
        <v>1022</v>
      </c>
      <c r="H80" s="168"/>
      <c r="I80" s="168"/>
      <c r="J80" s="168"/>
      <c r="K80" s="167">
        <v>9731</v>
      </c>
      <c r="L80" s="169"/>
      <c r="M80" s="167">
        <f ca="1">IF(ISNUMBER(INDIRECT("K" &amp; ROW())/INDIRECT("G" &amp; ROW())),INDIRECT("K" &amp; ROW())/INDIRECT("G" &amp; ROW()), " ")</f>
        <v>9.5215264187866921</v>
      </c>
      <c r="N80" s="149" t="s">
        <v>430</v>
      </c>
    </row>
    <row r="81" spans="1:14" x14ac:dyDescent="0.25">
      <c r="A81" s="147" t="s">
        <v>219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430</v>
      </c>
    </row>
    <row r="82" spans="1:14" x14ac:dyDescent="0.25">
      <c r="A82" s="144" t="s">
        <v>220</v>
      </c>
      <c r="B82" s="145"/>
      <c r="C82" s="145"/>
      <c r="D82" s="145"/>
      <c r="E82" s="145"/>
      <c r="F82" s="145"/>
      <c r="G82" s="164">
        <v>3889</v>
      </c>
      <c r="H82" s="165"/>
      <c r="I82" s="165"/>
      <c r="J82" s="165"/>
      <c r="K82" s="164">
        <v>39833</v>
      </c>
      <c r="L82" s="166"/>
      <c r="M82" s="164">
        <f ca="1">IF(ISNUMBER(INDIRECT("K" &amp; ROW())/INDIRECT("G" &amp; ROW())),INDIRECT("K" &amp; ROW())/INDIRECT("G" &amp; ROW()), " ")</f>
        <v>10.24247878632039</v>
      </c>
      <c r="N82" s="146" t="s">
        <v>430</v>
      </c>
    </row>
    <row r="83" spans="1:14" x14ac:dyDescent="0.25">
      <c r="A83" s="144" t="s">
        <v>221</v>
      </c>
      <c r="B83" s="145"/>
      <c r="C83" s="145"/>
      <c r="D83" s="145"/>
      <c r="E83" s="145"/>
      <c r="F83" s="145"/>
      <c r="G83" s="164">
        <v>426</v>
      </c>
      <c r="H83" s="165"/>
      <c r="I83" s="165"/>
      <c r="J83" s="165"/>
      <c r="K83" s="164">
        <v>2861</v>
      </c>
      <c r="L83" s="166"/>
      <c r="M83" s="164">
        <f ca="1">IF(ISNUMBER(INDIRECT("K" &amp; ROW())/INDIRECT("G" &amp; ROW())),INDIRECT("K" &amp; ROW())/INDIRECT("G" &amp; ROW()), " ")</f>
        <v>6.715962441314554</v>
      </c>
      <c r="N83" s="146" t="s">
        <v>430</v>
      </c>
    </row>
    <row r="84" spans="1:14" x14ac:dyDescent="0.25">
      <c r="A84" s="144" t="s">
        <v>222</v>
      </c>
      <c r="B84" s="145"/>
      <c r="C84" s="145"/>
      <c r="D84" s="145"/>
      <c r="E84" s="145"/>
      <c r="F84" s="145"/>
      <c r="G84" s="164">
        <v>62</v>
      </c>
      <c r="H84" s="165"/>
      <c r="I84" s="165"/>
      <c r="J84" s="165"/>
      <c r="K84" s="164">
        <v>506</v>
      </c>
      <c r="L84" s="166"/>
      <c r="M84" s="164">
        <f ca="1">IF(ISNUMBER(INDIRECT("K" &amp; ROW())/INDIRECT("G" &amp; ROW())),INDIRECT("K" &amp; ROW())/INDIRECT("G" &amp; ROW()), " ")</f>
        <v>8.1612903225806459</v>
      </c>
      <c r="N84" s="146" t="s">
        <v>430</v>
      </c>
    </row>
    <row r="85" spans="1:14" ht="30" customHeight="1" x14ac:dyDescent="0.25">
      <c r="A85" s="144" t="s">
        <v>223</v>
      </c>
      <c r="B85" s="145"/>
      <c r="C85" s="145"/>
      <c r="D85" s="145"/>
      <c r="E85" s="145"/>
      <c r="F85" s="145"/>
      <c r="G85" s="164">
        <v>41</v>
      </c>
      <c r="H85" s="165"/>
      <c r="I85" s="165"/>
      <c r="J85" s="165"/>
      <c r="K85" s="164">
        <v>441</v>
      </c>
      <c r="L85" s="166"/>
      <c r="M85" s="164">
        <f ca="1">IF(ISNUMBER(INDIRECT("K" &amp; ROW())/INDIRECT("G" &amp; ROW())),INDIRECT("K" &amp; ROW())/INDIRECT("G" &amp; ROW()), " ")</f>
        <v>10.75609756097561</v>
      </c>
      <c r="N85" s="146" t="s">
        <v>430</v>
      </c>
    </row>
    <row r="86" spans="1:14" ht="30" customHeight="1" x14ac:dyDescent="0.25">
      <c r="A86" s="144" t="s">
        <v>224</v>
      </c>
      <c r="B86" s="145"/>
      <c r="C86" s="145"/>
      <c r="D86" s="145"/>
      <c r="E86" s="145"/>
      <c r="F86" s="145"/>
      <c r="G86" s="164">
        <v>312</v>
      </c>
      <c r="H86" s="165"/>
      <c r="I86" s="165"/>
      <c r="J86" s="165"/>
      <c r="K86" s="164">
        <v>1861</v>
      </c>
      <c r="L86" s="166"/>
      <c r="M86" s="164">
        <f ca="1">IF(ISNUMBER(INDIRECT("K" &amp; ROW())/INDIRECT("G" &amp; ROW())),INDIRECT("K" &amp; ROW())/INDIRECT("G" &amp; ROW()), " ")</f>
        <v>5.9647435897435894</v>
      </c>
      <c r="N86" s="146" t="s">
        <v>430</v>
      </c>
    </row>
    <row r="87" spans="1:14" ht="30" customHeight="1" x14ac:dyDescent="0.25">
      <c r="A87" s="144" t="s">
        <v>225</v>
      </c>
      <c r="B87" s="145"/>
      <c r="C87" s="145"/>
      <c r="D87" s="145"/>
      <c r="E87" s="145"/>
      <c r="F87" s="145"/>
      <c r="G87" s="164">
        <v>406</v>
      </c>
      <c r="H87" s="165"/>
      <c r="I87" s="165"/>
      <c r="J87" s="165"/>
      <c r="K87" s="164">
        <v>3553</v>
      </c>
      <c r="L87" s="166"/>
      <c r="M87" s="164">
        <f ca="1">IF(ISNUMBER(INDIRECT("K" &amp; ROW())/INDIRECT("G" &amp; ROW())),INDIRECT("K" &amp; ROW())/INDIRECT("G" &amp; ROW()), " ")</f>
        <v>8.7512315270935961</v>
      </c>
      <c r="N87" s="146" t="s">
        <v>430</v>
      </c>
    </row>
    <row r="88" spans="1:14" x14ac:dyDescent="0.25">
      <c r="A88" s="144" t="s">
        <v>226</v>
      </c>
      <c r="B88" s="145"/>
      <c r="C88" s="145"/>
      <c r="D88" s="145"/>
      <c r="E88" s="145"/>
      <c r="F88" s="145"/>
      <c r="G88" s="164">
        <v>9</v>
      </c>
      <c r="H88" s="165"/>
      <c r="I88" s="165"/>
      <c r="J88" s="165"/>
      <c r="K88" s="164">
        <v>48</v>
      </c>
      <c r="L88" s="166"/>
      <c r="M88" s="164">
        <f ca="1">IF(ISNUMBER(INDIRECT("K" &amp; ROW())/INDIRECT("G" &amp; ROW())),INDIRECT("K" &amp; ROW())/INDIRECT("G" &amp; ROW()), " ")</f>
        <v>5.333333333333333</v>
      </c>
      <c r="N88" s="146" t="s">
        <v>430</v>
      </c>
    </row>
    <row r="89" spans="1:14" x14ac:dyDescent="0.25">
      <c r="A89" s="144" t="s">
        <v>227</v>
      </c>
      <c r="B89" s="145"/>
      <c r="C89" s="145"/>
      <c r="D89" s="145"/>
      <c r="E89" s="145"/>
      <c r="F89" s="145"/>
      <c r="G89" s="164">
        <v>5145</v>
      </c>
      <c r="H89" s="165"/>
      <c r="I89" s="165"/>
      <c r="J89" s="165"/>
      <c r="K89" s="164">
        <v>49103</v>
      </c>
      <c r="L89" s="166"/>
      <c r="M89" s="164">
        <f ca="1">IF(ISNUMBER(INDIRECT("K" &amp; ROW())/INDIRECT("G" &amp; ROW())),INDIRECT("K" &amp; ROW())/INDIRECT("G" &amp; ROW()), " ")</f>
        <v>9.5438289601554906</v>
      </c>
      <c r="N89" s="146" t="s">
        <v>430</v>
      </c>
    </row>
    <row r="90" spans="1:14" ht="30" customHeight="1" x14ac:dyDescent="0.25">
      <c r="A90" s="144" t="s">
        <v>228</v>
      </c>
      <c r="B90" s="145"/>
      <c r="C90" s="145"/>
      <c r="D90" s="145"/>
      <c r="E90" s="145"/>
      <c r="F90" s="145"/>
      <c r="G90" s="164">
        <v>282.49</v>
      </c>
      <c r="H90" s="165"/>
      <c r="I90" s="165"/>
      <c r="J90" s="165"/>
      <c r="K90" s="164">
        <v>1857.38</v>
      </c>
      <c r="L90" s="166"/>
      <c r="M90" s="164">
        <f ca="1">IF(ISNUMBER(INDIRECT("K" &amp; ROW())/INDIRECT("G" &amp; ROW())),INDIRECT("K" &amp; ROW())/INDIRECT("G" &amp; ROW()), " ")</f>
        <v>6.5750292045736138</v>
      </c>
      <c r="N90" s="146" t="s">
        <v>430</v>
      </c>
    </row>
    <row r="91" spans="1:14" x14ac:dyDescent="0.25">
      <c r="A91" s="147" t="s">
        <v>229</v>
      </c>
      <c r="B91" s="148"/>
      <c r="C91" s="148"/>
      <c r="D91" s="148"/>
      <c r="E91" s="148"/>
      <c r="F91" s="148"/>
      <c r="G91" s="167">
        <v>5427.49</v>
      </c>
      <c r="H91" s="168"/>
      <c r="I91" s="168"/>
      <c r="J91" s="168"/>
      <c r="K91" s="167">
        <v>50960.38</v>
      </c>
      <c r="L91" s="169"/>
      <c r="M91" s="167">
        <f ca="1">IF(ISNUMBER(INDIRECT("K" &amp; ROW())/INDIRECT("G" &amp; ROW())),INDIRECT("K" &amp; ROW())/INDIRECT("G" &amp; ROW()), " ")</f>
        <v>9.3893088702144087</v>
      </c>
      <c r="N91" s="149" t="s">
        <v>430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70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71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51"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7:N37"/>
    <mergeCell ref="A45:N45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