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9" i="16"/>
  <c r="M30" i="16"/>
  <c r="M31" i="16"/>
  <c r="M32" i="16"/>
  <c r="M33" i="16"/>
  <c r="M35" i="16"/>
  <c r="M36" i="16"/>
  <c r="M37" i="16"/>
  <c r="M38" i="16"/>
  <c r="M39" i="16"/>
  <c r="M40" i="16"/>
  <c r="M41" i="16"/>
  <c r="M42" i="16"/>
  <c r="M4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7" i="8"/>
  <c r="K56" i="8"/>
  <c r="H57" i="8"/>
  <c r="H56" i="8"/>
  <c r="J14" i="16"/>
  <c r="G14" i="16"/>
  <c r="K30" i="8"/>
  <c r="H30" i="8"/>
  <c r="A18" i="16"/>
  <c r="M44" i="16"/>
  <c r="M48" i="16"/>
  <c r="M52" i="16"/>
  <c r="M50" i="16"/>
  <c r="M47" i="16"/>
  <c r="M55" i="16"/>
  <c r="M45" i="16"/>
  <c r="M49" i="16"/>
  <c r="M53" i="16"/>
  <c r="M46" i="16"/>
  <c r="M54" i="16"/>
  <c r="M5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5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5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<sst xmlns="http://schemas.openxmlformats.org/spreadsheetml/2006/main" count="267" uniqueCount="177">
  <si>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</si>
  <si>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</si>
  <si>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</si>
  <si>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</si>
  <si>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</si>
  <si>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</si>
  <si>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</si>
  <si>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</si>
  <si>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</si>
  <si>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</si>
  <si>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</si>
  <si>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</si>
  <si>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</si>
  <si>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</si>
  <si>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</si>
  <si>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</si>
  <si>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</si>
  <si>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</si>
  <si>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</si>
  <si>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</si>
  <si>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</si>
  <si>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</si>
  <si>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</si>
  <si>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</si>
  <si>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</si>
  <si>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</si>
  <si>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</si>
  <si>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</si>
  <si>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</si>
  <si>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</si>
  <si>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</si>
  <si>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</si>
  <si>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</si>
  <si>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</si>
  <si>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</si>
  <si>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</si>
  <si>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</si>
  <si>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</si>
  <si>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</si>
  <si>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</si>
  <si>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</si>
  <si>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</si>
  <si>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</si>
  <si>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</si>
  <si>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</si>
  <si>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</si>
  <si>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</si>
  <si>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</si>
  <si>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</si>
  <si>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</si>
  <si>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</si>
  <si>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</si>
  <si>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</si>
  <si>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</si>
  <si>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</si>
  <si>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</si>
  <si>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</si>
  <si>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</si>
  <si>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</si>
  <si>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</si>
  <si>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</si>
  <si>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</si>
  <si>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</si>
  <si>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</si>
  <si>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</si>
  <si>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15.03.2016</t>
  </si>
  <si>
    <t>01.10.2015</t>
  </si>
  <si>
    <t>31.10.2015</t>
  </si>
  <si>
    <t>О ПРИЕМКЕ ВЫПОЛНЕННЫХ РАБОТ за Октябрь 2015</t>
  </si>
  <si>
    <t>на Ленина 3</t>
  </si>
  <si>
    <t>Сдал:  _________________ //</t>
  </si>
  <si>
    <t>Принял:  _________________ //</t>
  </si>
  <si>
    <t>Раздел 2. май</t>
  </si>
  <si>
    <t>кв.6 Ремонт конька</t>
  </si>
  <si>
    <t>ТЕР12-01-020-01
Смена доски коньков. ПРИМ.Устройство кровель различных
100 м2 кровли
6 797,91 = 17 526,40 - 116 x 14,84 - 126 x 70,99 - 0,31 x 201,00
НР 92%=120%*(0.9*0.85) от ФОТ
СП 44%=65%*(0.85*0.8) от ФОТ</t>
  </si>
  <si>
    <t>0,06
92
44</t>
  </si>
  <si>
    <t>2067,31
_____
4097,47</t>
  </si>
  <si>
    <t>633,13
_____
27,43</t>
  </si>
  <si>
    <t>408
136
69</t>
  </si>
  <si>
    <t>124
_____
246</t>
  </si>
  <si>
    <t>38
_____
2</t>
  </si>
  <si>
    <t>2824
1388
664</t>
  </si>
  <si>
    <t>1489
_____
1150</t>
  </si>
  <si>
    <t>Р</t>
  </si>
  <si>
    <t>185
_____
20</t>
  </si>
  <si>
    <t>Итого прямые затраты по акту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</si>
  <si>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</si>
  <si>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</si>
  <si>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</si>
  <si>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</si>
  <si>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</si>
  <si>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</si>
  <si>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</si>
  <si>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Кровли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</si>
  <si>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</si>
  <si>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</si>
  <si>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</si>
  <si>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</si>
  <si>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</si>
  <si>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</si>
  <si>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1-3-8</t>
  </si>
  <si>
    <t>Затраты труда рабочих (ср 3,8)</t>
  </si>
  <si>
    <t xml:space="preserve">чел.час
</t>
  </si>
  <si>
    <t xml:space="preserve">11,89
</t>
  </si>
  <si>
    <t xml:space="preserve">142,73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</si>
  <si>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</si>
  <si>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</si>
  <si>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</si>
  <si>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</si>
  <si>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</si>
  <si>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</si>
  <si>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</si>
  <si>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</si>
  <si>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>Дрели: электрические</t>
  </si>
  <si>
    <t xml:space="preserve">2,32
</t>
  </si>
  <si>
    <t xml:space="preserve">12
</t>
  </si>
  <si>
    <t>Ножницы: электрические</t>
  </si>
  <si>
    <t xml:space="preserve">24,65
</t>
  </si>
  <si>
    <t xml:space="preserve">91,21
</t>
  </si>
  <si>
    <t>ЧелСЦена,ноябрь 2015 г., ч.2</t>
  </si>
  <si>
    <t>Пила: дисковая электрическая</t>
  </si>
  <si>
    <t xml:space="preserve">1
</t>
  </si>
  <si>
    <t xml:space="preserve">5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</si>
  <si>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</si>
  <si>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</si>
  <si>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</si>
  <si>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</si>
  <si>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101-0171</t>
  </si>
  <si>
    <t>Гвозди проволочные оцинкованные для асбестоцементной кровли: 4,0х100 мм</t>
  </si>
  <si>
    <t xml:space="preserve">т
</t>
  </si>
  <si>
    <t xml:space="preserve">9900
</t>
  </si>
  <si>
    <t xml:space="preserve">75575,9
</t>
  </si>
  <si>
    <t>Среднее (08.05.123, 08.05.128.2, 08.05.1233,08.05.128.1)</t>
  </si>
  <si>
    <t>101-0414</t>
  </si>
  <si>
    <t>Краска для наружных работ: защитная, марки МА-015</t>
  </si>
  <si>
    <t xml:space="preserve">13270
</t>
  </si>
  <si>
    <t xml:space="preserve">38529,12
</t>
  </si>
  <si>
    <t>Среднее (14.01.039,14.01.0393)</t>
  </si>
  <si>
    <t>101-1750</t>
  </si>
  <si>
    <t>Шурупы-саморезы коньковые оцинкованные 4,8х80 мм</t>
  </si>
  <si>
    <t xml:space="preserve">10 шт.
</t>
  </si>
  <si>
    <t xml:space="preserve">7,72
</t>
  </si>
  <si>
    <t xml:space="preserve">32,05
</t>
  </si>
  <si>
    <t>08.02.626</t>
  </si>
  <si>
    <t>101-1751</t>
  </si>
  <si>
    <t>Шурупы-саморезы с шести-восьмигранной головкой 4,5х25(35) мм и специальной уплотнительной прокладкой (шайбой) из ЭПДМ</t>
  </si>
  <si>
    <t xml:space="preserve">6,8
</t>
  </si>
  <si>
    <t xml:space="preserve">29,29
</t>
  </si>
  <si>
    <t>08.02.622.2</t>
  </si>
  <si>
    <t>101-1758</t>
  </si>
  <si>
    <t>Винты самонарезающие: 4,5х19 мм</t>
  </si>
  <si>
    <t xml:space="preserve">30340
</t>
  </si>
  <si>
    <t xml:space="preserve">125877,64
</t>
  </si>
  <si>
    <t>К=1,1 МТРиЭ ЧО, Пост.от 05.11.2015 г. №52/1</t>
  </si>
  <si>
    <t>101-1759</t>
  </si>
  <si>
    <t>Герметик силиконовый: для наружных швов</t>
  </si>
  <si>
    <t xml:space="preserve">л
</t>
  </si>
  <si>
    <t xml:space="preserve">66,4
</t>
  </si>
  <si>
    <t xml:space="preserve">597,12
</t>
  </si>
  <si>
    <t>101-1770</t>
  </si>
  <si>
    <t>Толь с крупнозернистой посыпкой марки ТВК-350</t>
  </si>
  <si>
    <t xml:space="preserve">м2
</t>
  </si>
  <si>
    <t xml:space="preserve">7,57
</t>
  </si>
  <si>
    <t xml:space="preserve">28,88
</t>
  </si>
  <si>
    <t>11.01.328</t>
  </si>
  <si>
    <t>102-0289</t>
  </si>
  <si>
    <t>Доски антисептированные обрезные длиной 4-6,5 м, шириной 75-150 мм, толщиной 32-40 мм II сорта</t>
  </si>
  <si>
    <t xml:space="preserve">м3
</t>
  </si>
  <si>
    <t xml:space="preserve">1580,77
</t>
  </si>
  <si>
    <t xml:space="preserve">7258,19
</t>
  </si>
  <si>
    <t>09.01.133+109.12*100.02.002</t>
  </si>
  <si>
    <t>102-0291</t>
  </si>
  <si>
    <t>Бруски деревянные пропитанные длиной 1 м и более, шириной 40-75 мм, толщиной 22-32 мм, I сорта</t>
  </si>
  <si>
    <t xml:space="preserve">1664,46
</t>
  </si>
  <si>
    <t xml:space="preserve">7903,36
</t>
  </si>
  <si>
    <t>Среднее (09.01.071, 09.01.081)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</si>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</sst>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7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5"/>
  <sheetViews>
    <sheetView showGridLines="0" tabSelected="1" topLeftCell="A43" workbookViewId="0">
      <selection activeCell="A51" sqref="A51:IV5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10.43</v>
      </c>
      <c r="X14" s="27">
        <v>10.43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</v>
      </c>
      <c r="X15" s="27">
        <v>0.1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66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669.81/1000</f>
        <v>0.66980999999999991</v>
      </c>
      <c r="I27" s="85"/>
      <c r="J27" s="35" t="s">
        <v>5</v>
      </c>
      <c r="K27" s="86">
        <f>5173.4/1000</f>
        <v>5.1734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1.0529999999999999E-2</v>
      </c>
      <c r="I30" s="85"/>
      <c r="J30" s="35" t="s">
        <v>7</v>
      </c>
      <c r="K30" s="86">
        <f>(X14+X15)/1000</f>
        <v>1.0529999999999999E-2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126</v>
      </c>
      <c r="Z30" s="71">
        <v>136</v>
      </c>
      <c r="AA30" s="71">
        <v>69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126/1000</f>
        <v>0.126</v>
      </c>
      <c r="I31" s="85"/>
      <c r="J31" s="35" t="s">
        <v>5</v>
      </c>
      <c r="K31" s="86">
        <f>1509/1000</f>
        <v>1.5089999999999999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1509</v>
      </c>
      <c r="Z31" s="72">
        <v>1388</v>
      </c>
      <c r="AA31" s="72">
        <v>664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91.2" x14ac:dyDescent="0.25">
      <c r="A42" s="134">
        <v>1</v>
      </c>
      <c r="B42" s="135">
        <v>2</v>
      </c>
      <c r="C42" s="136" t="s">
        <v>74</v>
      </c>
      <c r="D42" s="137" t="s">
        <v>75</v>
      </c>
      <c r="E42" s="138">
        <v>6797.91</v>
      </c>
      <c r="F42" s="139" t="s">
        <v>76</v>
      </c>
      <c r="G42" s="138" t="s">
        <v>77</v>
      </c>
      <c r="H42" s="138" t="s">
        <v>78</v>
      </c>
      <c r="I42" s="138" t="s">
        <v>79</v>
      </c>
      <c r="J42" s="138" t="s">
        <v>80</v>
      </c>
      <c r="K42" s="138" t="s">
        <v>81</v>
      </c>
      <c r="L42" s="139" t="s">
        <v>82</v>
      </c>
      <c r="M42" s="139"/>
      <c r="N42" s="139" t="s">
        <v>83</v>
      </c>
      <c r="O42" s="139"/>
      <c r="P42" s="139"/>
      <c r="Q42" s="139"/>
      <c r="R42" s="139"/>
      <c r="S42" s="139"/>
      <c r="T42" s="139"/>
      <c r="U42" s="139"/>
      <c r="V42" s="139" t="s">
        <v>84</v>
      </c>
    </row>
    <row r="43" spans="1:22" ht="34.200000000000003" x14ac:dyDescent="0.25">
      <c r="A43" s="140" t="s">
        <v>85</v>
      </c>
      <c r="B43" s="141"/>
      <c r="C43" s="141"/>
      <c r="D43" s="141"/>
      <c r="E43" s="141"/>
      <c r="F43" s="141"/>
      <c r="G43" s="141"/>
      <c r="H43" s="142">
        <v>408</v>
      </c>
      <c r="I43" s="142" t="s">
        <v>79</v>
      </c>
      <c r="J43" s="142" t="s">
        <v>80</v>
      </c>
      <c r="K43" s="142">
        <v>2824</v>
      </c>
      <c r="L43" s="142" t="s">
        <v>82</v>
      </c>
      <c r="M43" s="142"/>
      <c r="N43" s="142"/>
      <c r="O43" s="142"/>
      <c r="P43" s="142"/>
      <c r="Q43" s="142"/>
      <c r="R43" s="142"/>
      <c r="S43" s="142"/>
      <c r="T43" s="142"/>
      <c r="U43" s="142"/>
      <c r="V43" s="142" t="s">
        <v>84</v>
      </c>
    </row>
    <row r="44" spans="1:22" x14ac:dyDescent="0.25">
      <c r="A44" s="140" t="s">
        <v>86</v>
      </c>
      <c r="B44" s="141"/>
      <c r="C44" s="141"/>
      <c r="D44" s="141"/>
      <c r="E44" s="141"/>
      <c r="F44" s="141"/>
      <c r="G44" s="141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</row>
    <row r="45" spans="1:22" x14ac:dyDescent="0.25">
      <c r="A45" s="140" t="s">
        <v>87</v>
      </c>
      <c r="B45" s="141"/>
      <c r="C45" s="141"/>
      <c r="D45" s="141"/>
      <c r="E45" s="141"/>
      <c r="F45" s="141"/>
      <c r="G45" s="141"/>
      <c r="H45" s="142">
        <v>126</v>
      </c>
      <c r="I45" s="142"/>
      <c r="J45" s="142"/>
      <c r="K45" s="142">
        <v>1509</v>
      </c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</row>
    <row r="46" spans="1:22" x14ac:dyDescent="0.25">
      <c r="A46" s="140" t="s">
        <v>88</v>
      </c>
      <c r="B46" s="141"/>
      <c r="C46" s="141"/>
      <c r="D46" s="141"/>
      <c r="E46" s="141"/>
      <c r="F46" s="141"/>
      <c r="G46" s="141"/>
      <c r="H46" s="142">
        <v>246</v>
      </c>
      <c r="I46" s="142"/>
      <c r="J46" s="142"/>
      <c r="K46" s="142">
        <v>1150</v>
      </c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</row>
    <row r="47" spans="1:22" x14ac:dyDescent="0.25">
      <c r="A47" s="140" t="s">
        <v>89</v>
      </c>
      <c r="B47" s="141"/>
      <c r="C47" s="141"/>
      <c r="D47" s="141"/>
      <c r="E47" s="141"/>
      <c r="F47" s="141"/>
      <c r="G47" s="141"/>
      <c r="H47" s="142">
        <v>38</v>
      </c>
      <c r="I47" s="142"/>
      <c r="J47" s="142"/>
      <c r="K47" s="142">
        <v>185</v>
      </c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</row>
    <row r="48" spans="1:22" x14ac:dyDescent="0.25">
      <c r="A48" s="143" t="s">
        <v>90</v>
      </c>
      <c r="B48" s="144"/>
      <c r="C48" s="144"/>
      <c r="D48" s="144"/>
      <c r="E48" s="144"/>
      <c r="F48" s="144"/>
      <c r="G48" s="144"/>
      <c r="H48" s="145">
        <v>136</v>
      </c>
      <c r="I48" s="145"/>
      <c r="J48" s="145"/>
      <c r="K48" s="145">
        <v>1388</v>
      </c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</row>
    <row r="49" spans="1:22" x14ac:dyDescent="0.25">
      <c r="A49" s="143" t="s">
        <v>91</v>
      </c>
      <c r="B49" s="144"/>
      <c r="C49" s="144"/>
      <c r="D49" s="144"/>
      <c r="E49" s="144"/>
      <c r="F49" s="144"/>
      <c r="G49" s="144"/>
      <c r="H49" s="145">
        <v>69</v>
      </c>
      <c r="I49" s="145"/>
      <c r="J49" s="145"/>
      <c r="K49" s="145">
        <v>664</v>
      </c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</row>
    <row r="50" spans="1:22" x14ac:dyDescent="0.25">
      <c r="A50" s="143" t="s">
        <v>92</v>
      </c>
      <c r="B50" s="144"/>
      <c r="C50" s="144"/>
      <c r="D50" s="144"/>
      <c r="E50" s="144"/>
      <c r="F50" s="144"/>
      <c r="G50" s="144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</row>
    <row r="51" spans="1:22" hidden="1" x14ac:dyDescent="0.25">
      <c r="A51" s="140" t="s">
        <v>93</v>
      </c>
      <c r="B51" s="141"/>
      <c r="C51" s="141"/>
      <c r="D51" s="141"/>
      <c r="E51" s="141"/>
      <c r="F51" s="141"/>
      <c r="G51" s="141"/>
      <c r="H51" s="142">
        <v>613</v>
      </c>
      <c r="I51" s="142"/>
      <c r="J51" s="142"/>
      <c r="K51" s="142">
        <v>4876</v>
      </c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</row>
    <row r="52" spans="1:22" x14ac:dyDescent="0.25">
      <c r="A52" s="140" t="s">
        <v>94</v>
      </c>
      <c r="B52" s="141"/>
      <c r="C52" s="141"/>
      <c r="D52" s="141"/>
      <c r="E52" s="141"/>
      <c r="F52" s="141"/>
      <c r="G52" s="141"/>
      <c r="H52" s="142">
        <v>613</v>
      </c>
      <c r="I52" s="142"/>
      <c r="J52" s="142"/>
      <c r="K52" s="142">
        <v>4876</v>
      </c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</row>
    <row r="53" spans="1:22" ht="30" customHeight="1" x14ac:dyDescent="0.25">
      <c r="A53" s="140" t="s">
        <v>95</v>
      </c>
      <c r="B53" s="141"/>
      <c r="C53" s="141"/>
      <c r="D53" s="141"/>
      <c r="E53" s="141"/>
      <c r="F53" s="141"/>
      <c r="G53" s="141"/>
      <c r="H53" s="142">
        <v>56.81</v>
      </c>
      <c r="I53" s="142"/>
      <c r="J53" s="142"/>
      <c r="K53" s="142">
        <v>297.39999999999998</v>
      </c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</row>
    <row r="54" spans="1:22" x14ac:dyDescent="0.25">
      <c r="A54" s="143" t="s">
        <v>96</v>
      </c>
      <c r="B54" s="144"/>
      <c r="C54" s="144"/>
      <c r="D54" s="144"/>
      <c r="E54" s="144"/>
      <c r="F54" s="144"/>
      <c r="G54" s="144"/>
      <c r="H54" s="145">
        <v>669.81</v>
      </c>
      <c r="I54" s="145"/>
      <c r="J54" s="145"/>
      <c r="K54" s="145">
        <v>5173.3999999999996</v>
      </c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</row>
    <row r="55" spans="1:22" x14ac:dyDescent="0.25">
      <c r="A55" s="50"/>
      <c r="B55" s="39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x14ac:dyDescent="0.25">
      <c r="A56" s="50"/>
      <c r="B56" s="39"/>
      <c r="C56" s="73" t="s">
        <v>62</v>
      </c>
      <c r="D56" s="48"/>
      <c r="E56" s="48"/>
      <c r="F56" s="48"/>
      <c r="G56" s="48"/>
      <c r="H56" s="74">
        <f>IF(ISBLANK(Y30),"",ROUND(Z30/Y30,2)*100)</f>
        <v>108</v>
      </c>
      <c r="I56" s="48"/>
      <c r="J56" s="48"/>
      <c r="K56" s="74">
        <f>IF(ISBLANK(Y31),"",ROUND(Z31/Y31,2)*100)</f>
        <v>92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45">
        <f>IF(ISBLANK(Y30),"",ROUND(AA30/Y30,2)*100)</f>
        <v>55.000000000000007</v>
      </c>
      <c r="I57" s="48"/>
      <c r="J57" s="48"/>
      <c r="K57" s="45">
        <f>IF(ISBLANK(Y31),"",ROUND(AA31/Y31,2)*100)</f>
        <v>44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28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x14ac:dyDescent="0.25">
      <c r="B59" s="75" t="s">
        <v>70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3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75" t="s">
        <v>71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46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</row>
    <row r="64" spans="1:22" x14ac:dyDescent="0.25">
      <c r="C64" s="49"/>
      <c r="D64" s="49"/>
      <c r="E64" s="49"/>
      <c r="F64" s="49"/>
      <c r="G64" s="4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</sheetData>
  <mergeCells count="46">
    <mergeCell ref="A53:G53"/>
    <mergeCell ref="A54:G54"/>
    <mergeCell ref="A47:G47"/>
    <mergeCell ref="A48:G48"/>
    <mergeCell ref="A49:G49"/>
    <mergeCell ref="A50:G50"/>
    <mergeCell ref="A51:G51"/>
    <mergeCell ref="A52:G52"/>
    <mergeCell ref="A40:V40"/>
    <mergeCell ref="A41:V41"/>
    <mergeCell ref="A43:G43"/>
    <mergeCell ref="A44:G44"/>
    <mergeCell ref="A45:G45"/>
    <mergeCell ref="A46:G4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0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97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669.81/1000</f>
        <v>0.66980999999999991</v>
      </c>
      <c r="H11" s="85"/>
      <c r="I11" s="55" t="s">
        <v>5</v>
      </c>
      <c r="J11" s="86">
        <f>5173.4/1000</f>
        <v>5.1734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1.0529999999999999E-2</v>
      </c>
      <c r="H14" s="85"/>
      <c r="I14" s="55" t="s">
        <v>7</v>
      </c>
      <c r="J14" s="86">
        <f>(P14+P15)/1000</f>
        <v>1.0529999999999999E-2</v>
      </c>
      <c r="K14" s="87"/>
      <c r="L14" s="58">
        <v>204</v>
      </c>
      <c r="M14" s="35" t="s">
        <v>7</v>
      </c>
      <c r="N14" s="57"/>
      <c r="O14" s="26">
        <v>10.43</v>
      </c>
      <c r="P14" s="27">
        <v>10.43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126/1000</f>
        <v>0.126</v>
      </c>
      <c r="H15" s="117"/>
      <c r="I15" s="55" t="s">
        <v>5</v>
      </c>
      <c r="J15" s="86">
        <f>1509/1000</f>
        <v>1.5089999999999999</v>
      </c>
      <c r="K15" s="87"/>
      <c r="L15" s="59">
        <v>959</v>
      </c>
      <c r="M15" s="35" t="s">
        <v>5</v>
      </c>
      <c r="N15" s="57"/>
      <c r="O15" s="26">
        <v>0.1</v>
      </c>
      <c r="P15" s="27">
        <v>0.1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6" t="s">
        <v>98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23" ht="19.350000000000001" customHeight="1" x14ac:dyDescent="0.25">
      <c r="A25" s="128" t="s">
        <v>99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8">
        <v>1</v>
      </c>
      <c r="B26" s="149" t="s">
        <v>100</v>
      </c>
      <c r="C26" s="132" t="s">
        <v>101</v>
      </c>
      <c r="D26" s="150" t="s">
        <v>102</v>
      </c>
      <c r="E26" s="151">
        <v>10.43</v>
      </c>
      <c r="F26" s="133" t="s">
        <v>103</v>
      </c>
      <c r="G26" s="133">
        <v>124.01</v>
      </c>
      <c r="H26" s="152"/>
      <c r="I26" s="152"/>
      <c r="J26" s="133" t="s">
        <v>104</v>
      </c>
      <c r="K26" s="133">
        <v>1488.67</v>
      </c>
      <c r="L26" s="153"/>
      <c r="M26" s="152">
        <f>IF(ISNUMBER(K26/G26),IF(NOT(K26/G26=0),K26/G26, " "), " ")</f>
        <v>12.0044351261995</v>
      </c>
      <c r="N26" s="150"/>
    </row>
    <row r="27" spans="1:23" s="29" customFormat="1" ht="22.8" x14ac:dyDescent="0.25">
      <c r="A27" s="148">
        <v>2</v>
      </c>
      <c r="B27" s="149">
        <v>2</v>
      </c>
      <c r="C27" s="132" t="s">
        <v>105</v>
      </c>
      <c r="D27" s="150" t="s">
        <v>102</v>
      </c>
      <c r="E27" s="151">
        <v>0.1</v>
      </c>
      <c r="F27" s="133" t="s">
        <v>106</v>
      </c>
      <c r="G27" s="133"/>
      <c r="H27" s="152"/>
      <c r="I27" s="152"/>
      <c r="J27" s="133" t="s">
        <v>106</v>
      </c>
      <c r="K27" s="133"/>
      <c r="L27" s="153"/>
      <c r="M27" s="152" t="str">
        <f>IF(ISNUMBER(K27/G27),IF(NOT(K27/G27=0),K27/G27, " "), " ")</f>
        <v xml:space="preserve"> </v>
      </c>
      <c r="N27" s="150"/>
    </row>
    <row r="28" spans="1:23" s="29" customFormat="1" ht="19.350000000000001" customHeight="1" x14ac:dyDescent="0.25">
      <c r="A28" s="128" t="s">
        <v>107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</row>
    <row r="29" spans="1:23" s="29" customFormat="1" ht="34.200000000000003" x14ac:dyDescent="0.25">
      <c r="A29" s="148">
        <v>3</v>
      </c>
      <c r="B29" s="149">
        <v>21141</v>
      </c>
      <c r="C29" s="132" t="s">
        <v>108</v>
      </c>
      <c r="D29" s="150" t="s">
        <v>109</v>
      </c>
      <c r="E29" s="151">
        <v>0.1</v>
      </c>
      <c r="F29" s="133" t="s">
        <v>110</v>
      </c>
      <c r="G29" s="133">
        <v>13.41</v>
      </c>
      <c r="H29" s="152"/>
      <c r="I29" s="152"/>
      <c r="J29" s="133" t="s">
        <v>111</v>
      </c>
      <c r="K29" s="133">
        <v>72.7</v>
      </c>
      <c r="L29" s="153"/>
      <c r="M29" s="152">
        <f>IF(ISNUMBER(K29/G29),IF(NOT(K29/G29=0),K29/G29, " "), " ")</f>
        <v>5.4213273676360929</v>
      </c>
      <c r="N29" s="150" t="s">
        <v>112</v>
      </c>
    </row>
    <row r="30" spans="1:23" ht="22.8" x14ac:dyDescent="0.25">
      <c r="A30" s="148">
        <v>4</v>
      </c>
      <c r="B30" s="149">
        <v>330206</v>
      </c>
      <c r="C30" s="132" t="s">
        <v>113</v>
      </c>
      <c r="D30" s="150" t="s">
        <v>109</v>
      </c>
      <c r="E30" s="151">
        <v>0.55000000000000004</v>
      </c>
      <c r="F30" s="133" t="s">
        <v>114</v>
      </c>
      <c r="G30" s="133">
        <v>1.28</v>
      </c>
      <c r="H30" s="152"/>
      <c r="I30" s="152"/>
      <c r="J30" s="133" t="s">
        <v>115</v>
      </c>
      <c r="K30" s="133">
        <v>6.6</v>
      </c>
      <c r="L30" s="153"/>
      <c r="M30" s="152">
        <f>IF(ISNUMBER(K30/G30),IF(NOT(K30/G30=0),K30/G30, " "), " ")</f>
        <v>5.15625</v>
      </c>
      <c r="N30" s="150" t="s">
        <v>112</v>
      </c>
    </row>
    <row r="31" spans="1:23" ht="22.8" x14ac:dyDescent="0.25">
      <c r="A31" s="148">
        <v>5</v>
      </c>
      <c r="B31" s="149">
        <v>330901</v>
      </c>
      <c r="C31" s="132" t="s">
        <v>116</v>
      </c>
      <c r="D31" s="150" t="s">
        <v>109</v>
      </c>
      <c r="E31" s="151">
        <v>0.56000000000000005</v>
      </c>
      <c r="F31" s="133" t="s">
        <v>117</v>
      </c>
      <c r="G31" s="133">
        <v>13.8</v>
      </c>
      <c r="H31" s="152"/>
      <c r="I31" s="152"/>
      <c r="J31" s="133" t="s">
        <v>118</v>
      </c>
      <c r="K31" s="133">
        <v>51.08</v>
      </c>
      <c r="L31" s="153"/>
      <c r="M31" s="152">
        <f>IF(ISNUMBER(K31/G31),IF(NOT(K31/G31=0),K31/G31, " "), " ")</f>
        <v>3.7014492753623185</v>
      </c>
      <c r="N31" s="150" t="s">
        <v>119</v>
      </c>
    </row>
    <row r="32" spans="1:23" ht="22.8" x14ac:dyDescent="0.25">
      <c r="A32" s="148">
        <v>6</v>
      </c>
      <c r="B32" s="149">
        <v>331531</v>
      </c>
      <c r="C32" s="132" t="s">
        <v>120</v>
      </c>
      <c r="D32" s="150" t="s">
        <v>109</v>
      </c>
      <c r="E32" s="151">
        <v>0.03</v>
      </c>
      <c r="F32" s="133" t="s">
        <v>121</v>
      </c>
      <c r="G32" s="133">
        <v>0.03</v>
      </c>
      <c r="H32" s="152"/>
      <c r="I32" s="152"/>
      <c r="J32" s="133" t="s">
        <v>122</v>
      </c>
      <c r="K32" s="133">
        <v>0.15</v>
      </c>
      <c r="L32" s="153"/>
      <c r="M32" s="152">
        <f>IF(ISNUMBER(K32/G32),IF(NOT(K32/G32=0),K32/G32, " "), " ")</f>
        <v>5</v>
      </c>
      <c r="N32" s="150" t="s">
        <v>112</v>
      </c>
    </row>
    <row r="33" spans="1:14" ht="22.8" x14ac:dyDescent="0.25">
      <c r="A33" s="148">
        <v>7</v>
      </c>
      <c r="B33" s="149">
        <v>400001</v>
      </c>
      <c r="C33" s="132" t="s">
        <v>123</v>
      </c>
      <c r="D33" s="150" t="s">
        <v>109</v>
      </c>
      <c r="E33" s="151">
        <v>0.09</v>
      </c>
      <c r="F33" s="133" t="s">
        <v>124</v>
      </c>
      <c r="G33" s="133">
        <v>9.2899999999999991</v>
      </c>
      <c r="H33" s="152"/>
      <c r="I33" s="152"/>
      <c r="J33" s="133" t="s">
        <v>125</v>
      </c>
      <c r="K33" s="133">
        <v>52.83</v>
      </c>
      <c r="L33" s="153"/>
      <c r="M33" s="152">
        <f>IF(ISNUMBER(K33/G33),IF(NOT(K33/G33=0),K33/G33, " "), " ")</f>
        <v>5.6867599569429501</v>
      </c>
      <c r="N33" s="150" t="s">
        <v>112</v>
      </c>
    </row>
    <row r="34" spans="1:14" ht="19.350000000000001" customHeight="1" x14ac:dyDescent="0.25">
      <c r="A34" s="128" t="s">
        <v>126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57" x14ac:dyDescent="0.25">
      <c r="A35" s="148">
        <v>8</v>
      </c>
      <c r="B35" s="149" t="s">
        <v>127</v>
      </c>
      <c r="C35" s="132" t="s">
        <v>128</v>
      </c>
      <c r="D35" s="150" t="s">
        <v>129</v>
      </c>
      <c r="E35" s="151">
        <v>6.9999999999999999E-4</v>
      </c>
      <c r="F35" s="133" t="s">
        <v>130</v>
      </c>
      <c r="G35" s="133">
        <v>6.93</v>
      </c>
      <c r="H35" s="152">
        <v>73797.649999999994</v>
      </c>
      <c r="I35" s="152">
        <v>51.66</v>
      </c>
      <c r="J35" s="133" t="s">
        <v>131</v>
      </c>
      <c r="K35" s="133">
        <v>52.9</v>
      </c>
      <c r="L35" s="153"/>
      <c r="M35" s="152">
        <f>IF(ISNUMBER(K35/G35),IF(NOT(K35/G35=0),K35/G35, " "), " ")</f>
        <v>7.633477633477634</v>
      </c>
      <c r="N35" s="150" t="s">
        <v>132</v>
      </c>
    </row>
    <row r="36" spans="1:14" ht="34.200000000000003" x14ac:dyDescent="0.25">
      <c r="A36" s="148">
        <v>9</v>
      </c>
      <c r="B36" s="149" t="s">
        <v>133</v>
      </c>
      <c r="C36" s="132" t="s">
        <v>134</v>
      </c>
      <c r="D36" s="150" t="s">
        <v>129</v>
      </c>
      <c r="E36" s="151">
        <v>2.0000000000000001E-4</v>
      </c>
      <c r="F36" s="133" t="s">
        <v>135</v>
      </c>
      <c r="G36" s="133">
        <v>2.65</v>
      </c>
      <c r="H36" s="152">
        <v>37288.14</v>
      </c>
      <c r="I36" s="152">
        <v>7.46</v>
      </c>
      <c r="J36" s="133" t="s">
        <v>136</v>
      </c>
      <c r="K36" s="133">
        <v>7.71</v>
      </c>
      <c r="L36" s="153"/>
      <c r="M36" s="152">
        <f>IF(ISNUMBER(K36/G36),IF(NOT(K36/G36=0),K36/G36, " "), " ")</f>
        <v>2.909433962264151</v>
      </c>
      <c r="N36" s="150" t="s">
        <v>137</v>
      </c>
    </row>
    <row r="37" spans="1:14" ht="22.8" x14ac:dyDescent="0.25">
      <c r="A37" s="148">
        <v>10</v>
      </c>
      <c r="B37" s="149" t="s">
        <v>138</v>
      </c>
      <c r="C37" s="132" t="s">
        <v>139</v>
      </c>
      <c r="D37" s="150" t="s">
        <v>140</v>
      </c>
      <c r="E37" s="151">
        <v>0.4002</v>
      </c>
      <c r="F37" s="133" t="s">
        <v>141</v>
      </c>
      <c r="G37" s="133">
        <v>3.09</v>
      </c>
      <c r="H37" s="152">
        <v>31.4</v>
      </c>
      <c r="I37" s="152">
        <v>12.57</v>
      </c>
      <c r="J37" s="133" t="s">
        <v>142</v>
      </c>
      <c r="K37" s="133">
        <v>12.83</v>
      </c>
      <c r="L37" s="153"/>
      <c r="M37" s="152">
        <f>IF(ISNUMBER(K37/G37),IF(NOT(K37/G37=0),K37/G37, " "), " ")</f>
        <v>4.1521035598705502</v>
      </c>
      <c r="N37" s="150" t="s">
        <v>143</v>
      </c>
    </row>
    <row r="38" spans="1:14" ht="45.6" x14ac:dyDescent="0.25">
      <c r="A38" s="148">
        <v>11</v>
      </c>
      <c r="B38" s="149" t="s">
        <v>144</v>
      </c>
      <c r="C38" s="132" t="s">
        <v>145</v>
      </c>
      <c r="D38" s="150" t="s">
        <v>140</v>
      </c>
      <c r="E38" s="151">
        <v>6.048</v>
      </c>
      <c r="F38" s="133" t="s">
        <v>146</v>
      </c>
      <c r="G38" s="133">
        <v>41.13</v>
      </c>
      <c r="H38" s="152">
        <v>28.7</v>
      </c>
      <c r="I38" s="152">
        <v>173.58</v>
      </c>
      <c r="J38" s="133" t="s">
        <v>147</v>
      </c>
      <c r="K38" s="133">
        <v>177.15</v>
      </c>
      <c r="L38" s="153"/>
      <c r="M38" s="152">
        <f>IF(ISNUMBER(K38/G38),IF(NOT(K38/G38=0),K38/G38, " "), " ")</f>
        <v>4.3070751276440555</v>
      </c>
      <c r="N38" s="150" t="s">
        <v>148</v>
      </c>
    </row>
    <row r="39" spans="1:14" ht="34.200000000000003" x14ac:dyDescent="0.25">
      <c r="A39" s="148">
        <v>12</v>
      </c>
      <c r="B39" s="149" t="s">
        <v>149</v>
      </c>
      <c r="C39" s="132" t="s">
        <v>150</v>
      </c>
      <c r="D39" s="150" t="s">
        <v>129</v>
      </c>
      <c r="E39" s="151">
        <v>1E-4</v>
      </c>
      <c r="F39" s="133" t="s">
        <v>151</v>
      </c>
      <c r="G39" s="133">
        <v>3.03</v>
      </c>
      <c r="H39" s="152">
        <v>123050.85</v>
      </c>
      <c r="I39" s="152">
        <v>12.31</v>
      </c>
      <c r="J39" s="133" t="s">
        <v>152</v>
      </c>
      <c r="K39" s="133">
        <v>12.59</v>
      </c>
      <c r="L39" s="153"/>
      <c r="M39" s="152">
        <f>IF(ISNUMBER(K39/G39),IF(NOT(K39/G39=0),K39/G39, " "), " ")</f>
        <v>4.1551155115511555</v>
      </c>
      <c r="N39" s="150" t="s">
        <v>153</v>
      </c>
    </row>
    <row r="40" spans="1:14" ht="34.200000000000003" x14ac:dyDescent="0.25">
      <c r="A40" s="148">
        <v>13</v>
      </c>
      <c r="B40" s="149" t="s">
        <v>154</v>
      </c>
      <c r="C40" s="132" t="s">
        <v>155</v>
      </c>
      <c r="D40" s="150" t="s">
        <v>156</v>
      </c>
      <c r="E40" s="151">
        <v>4.4999999999999998E-2</v>
      </c>
      <c r="F40" s="133" t="s">
        <v>157</v>
      </c>
      <c r="G40" s="133">
        <v>2.99</v>
      </c>
      <c r="H40" s="152">
        <v>584.72</v>
      </c>
      <c r="I40" s="152">
        <v>26.31</v>
      </c>
      <c r="J40" s="133" t="s">
        <v>158</v>
      </c>
      <c r="K40" s="133">
        <v>26.87</v>
      </c>
      <c r="L40" s="153"/>
      <c r="M40" s="152">
        <f>IF(ISNUMBER(K40/G40),IF(NOT(K40/G40=0),K40/G40, " "), " ")</f>
        <v>8.9866220735785944</v>
      </c>
      <c r="N40" s="150" t="s">
        <v>153</v>
      </c>
    </row>
    <row r="41" spans="1:14" ht="22.8" x14ac:dyDescent="0.25">
      <c r="A41" s="148">
        <v>14</v>
      </c>
      <c r="B41" s="149" t="s">
        <v>159</v>
      </c>
      <c r="C41" s="132" t="s">
        <v>160</v>
      </c>
      <c r="D41" s="150" t="s">
        <v>161</v>
      </c>
      <c r="E41" s="151">
        <v>0.2172</v>
      </c>
      <c r="F41" s="133" t="s">
        <v>162</v>
      </c>
      <c r="G41" s="133">
        <v>1.64</v>
      </c>
      <c r="H41" s="152">
        <v>27.65</v>
      </c>
      <c r="I41" s="152">
        <v>6.01</v>
      </c>
      <c r="J41" s="133" t="s">
        <v>163</v>
      </c>
      <c r="K41" s="133">
        <v>6.27</v>
      </c>
      <c r="L41" s="153"/>
      <c r="M41" s="152">
        <f>IF(ISNUMBER(K41/G41),IF(NOT(K41/G41=0),K41/G41, " "), " ")</f>
        <v>3.8231707317073171</v>
      </c>
      <c r="N41" s="150" t="s">
        <v>164</v>
      </c>
    </row>
    <row r="42" spans="1:14" ht="34.200000000000003" x14ac:dyDescent="0.25">
      <c r="A42" s="148">
        <v>15</v>
      </c>
      <c r="B42" s="149" t="s">
        <v>165</v>
      </c>
      <c r="C42" s="132" t="s">
        <v>166</v>
      </c>
      <c r="D42" s="150" t="s">
        <v>167</v>
      </c>
      <c r="E42" s="151">
        <v>8.8200000000000001E-2</v>
      </c>
      <c r="F42" s="133" t="s">
        <v>168</v>
      </c>
      <c r="G42" s="133">
        <v>139.41999999999999</v>
      </c>
      <c r="H42" s="152">
        <v>7007.45</v>
      </c>
      <c r="I42" s="152">
        <v>618.05999999999995</v>
      </c>
      <c r="J42" s="133" t="s">
        <v>169</v>
      </c>
      <c r="K42" s="133">
        <v>640.16999999999996</v>
      </c>
      <c r="L42" s="153"/>
      <c r="M42" s="152">
        <f>IF(ISNUMBER(K42/G42),IF(NOT(K42/G42=0),K42/G42, " "), " ")</f>
        <v>4.5916654712379863</v>
      </c>
      <c r="N42" s="150" t="s">
        <v>170</v>
      </c>
    </row>
    <row r="43" spans="1:14" ht="34.200000000000003" x14ac:dyDescent="0.25">
      <c r="A43" s="154">
        <v>16</v>
      </c>
      <c r="B43" s="155" t="s">
        <v>171</v>
      </c>
      <c r="C43" s="136" t="s">
        <v>172</v>
      </c>
      <c r="D43" s="156" t="s">
        <v>167</v>
      </c>
      <c r="E43" s="157">
        <v>2.76E-2</v>
      </c>
      <c r="F43" s="138" t="s">
        <v>173</v>
      </c>
      <c r="G43" s="138">
        <v>45.94</v>
      </c>
      <c r="H43" s="158">
        <v>7639.97</v>
      </c>
      <c r="I43" s="158">
        <v>210.86</v>
      </c>
      <c r="J43" s="138" t="s">
        <v>174</v>
      </c>
      <c r="K43" s="138">
        <v>218.13</v>
      </c>
      <c r="L43" s="159"/>
      <c r="M43" s="158">
        <f>IF(ISNUMBER(K43/G43),IF(NOT(K43/G43=0),K43/G43, " "), " ")</f>
        <v>4.7481497605572489</v>
      </c>
      <c r="N43" s="156" t="s">
        <v>175</v>
      </c>
    </row>
    <row r="44" spans="1:14" x14ac:dyDescent="0.25">
      <c r="A44" s="140" t="s">
        <v>85</v>
      </c>
      <c r="B44" s="141"/>
      <c r="C44" s="141"/>
      <c r="D44" s="141"/>
      <c r="E44" s="141"/>
      <c r="F44" s="141"/>
      <c r="G44" s="160">
        <v>408</v>
      </c>
      <c r="H44" s="161"/>
      <c r="I44" s="161"/>
      <c r="J44" s="161"/>
      <c r="K44" s="160">
        <v>2824</v>
      </c>
      <c r="L44" s="162"/>
      <c r="M44" s="160">
        <f ca="1">IF(ISNUMBER(INDIRECT("K" &amp; ROW())/INDIRECT("G" &amp; ROW())),INDIRECT("K" &amp; ROW())/INDIRECT("G" &amp; ROW()), " ")</f>
        <v>6.9215686274509807</v>
      </c>
      <c r="N44" s="142" t="s">
        <v>176</v>
      </c>
    </row>
    <row r="45" spans="1:14" x14ac:dyDescent="0.25">
      <c r="A45" s="140" t="s">
        <v>86</v>
      </c>
      <c r="B45" s="141"/>
      <c r="C45" s="141"/>
      <c r="D45" s="141"/>
      <c r="E45" s="141"/>
      <c r="F45" s="141"/>
      <c r="G45" s="160"/>
      <c r="H45" s="161"/>
      <c r="I45" s="161"/>
      <c r="J45" s="161"/>
      <c r="K45" s="160"/>
      <c r="L45" s="162"/>
      <c r="M45" s="160" t="str">
        <f ca="1">IF(ISNUMBER(INDIRECT("K" &amp; ROW())/INDIRECT("G" &amp; ROW())),INDIRECT("K" &amp; ROW())/INDIRECT("G" &amp; ROW()), " ")</f>
        <v xml:space="preserve"> </v>
      </c>
      <c r="N45" s="142" t="s">
        <v>176</v>
      </c>
    </row>
    <row r="46" spans="1:14" x14ac:dyDescent="0.25">
      <c r="A46" s="140" t="s">
        <v>87</v>
      </c>
      <c r="B46" s="141"/>
      <c r="C46" s="141"/>
      <c r="D46" s="141"/>
      <c r="E46" s="141"/>
      <c r="F46" s="141"/>
      <c r="G46" s="160">
        <v>126</v>
      </c>
      <c r="H46" s="161"/>
      <c r="I46" s="161"/>
      <c r="J46" s="161"/>
      <c r="K46" s="160">
        <v>1509</v>
      </c>
      <c r="L46" s="162"/>
      <c r="M46" s="160">
        <f ca="1">IF(ISNUMBER(INDIRECT("K" &amp; ROW())/INDIRECT("G" &amp; ROW())),INDIRECT("K" &amp; ROW())/INDIRECT("G" &amp; ROW()), " ")</f>
        <v>11.976190476190476</v>
      </c>
      <c r="N46" s="142" t="s">
        <v>176</v>
      </c>
    </row>
    <row r="47" spans="1:14" x14ac:dyDescent="0.25">
      <c r="A47" s="140" t="s">
        <v>88</v>
      </c>
      <c r="B47" s="141"/>
      <c r="C47" s="141"/>
      <c r="D47" s="141"/>
      <c r="E47" s="141"/>
      <c r="F47" s="141"/>
      <c r="G47" s="160">
        <v>246</v>
      </c>
      <c r="H47" s="161"/>
      <c r="I47" s="161"/>
      <c r="J47" s="161"/>
      <c r="K47" s="160">
        <v>1150</v>
      </c>
      <c r="L47" s="162"/>
      <c r="M47" s="160">
        <f ca="1">IF(ISNUMBER(INDIRECT("K" &amp; ROW())/INDIRECT("G" &amp; ROW())),INDIRECT("K" &amp; ROW())/INDIRECT("G" &amp; ROW()), " ")</f>
        <v>4.6747967479674797</v>
      </c>
      <c r="N47" s="142" t="s">
        <v>176</v>
      </c>
    </row>
    <row r="48" spans="1:14" x14ac:dyDescent="0.25">
      <c r="A48" s="140" t="s">
        <v>89</v>
      </c>
      <c r="B48" s="141"/>
      <c r="C48" s="141"/>
      <c r="D48" s="141"/>
      <c r="E48" s="141"/>
      <c r="F48" s="141"/>
      <c r="G48" s="160">
        <v>38</v>
      </c>
      <c r="H48" s="161"/>
      <c r="I48" s="161"/>
      <c r="J48" s="161"/>
      <c r="K48" s="160">
        <v>185</v>
      </c>
      <c r="L48" s="162"/>
      <c r="M48" s="160">
        <f ca="1">IF(ISNUMBER(INDIRECT("K" &amp; ROW())/INDIRECT("G" &amp; ROW())),INDIRECT("K" &amp; ROW())/INDIRECT("G" &amp; ROW()), " ")</f>
        <v>4.8684210526315788</v>
      </c>
      <c r="N48" s="142" t="s">
        <v>176</v>
      </c>
    </row>
    <row r="49" spans="1:14" x14ac:dyDescent="0.25">
      <c r="A49" s="143" t="s">
        <v>90</v>
      </c>
      <c r="B49" s="144"/>
      <c r="C49" s="144"/>
      <c r="D49" s="144"/>
      <c r="E49" s="144"/>
      <c r="F49" s="144"/>
      <c r="G49" s="163">
        <v>136</v>
      </c>
      <c r="H49" s="164"/>
      <c r="I49" s="164"/>
      <c r="J49" s="164"/>
      <c r="K49" s="163">
        <v>1388</v>
      </c>
      <c r="L49" s="165"/>
      <c r="M49" s="163">
        <f ca="1">IF(ISNUMBER(INDIRECT("K" &amp; ROW())/INDIRECT("G" &amp; ROW())),INDIRECT("K" &amp; ROW())/INDIRECT("G" &amp; ROW()), " ")</f>
        <v>10.205882352941176</v>
      </c>
      <c r="N49" s="145" t="s">
        <v>176</v>
      </c>
    </row>
    <row r="50" spans="1:14" x14ac:dyDescent="0.25">
      <c r="A50" s="143" t="s">
        <v>91</v>
      </c>
      <c r="B50" s="144"/>
      <c r="C50" s="144"/>
      <c r="D50" s="144"/>
      <c r="E50" s="144"/>
      <c r="F50" s="144"/>
      <c r="G50" s="163">
        <v>69</v>
      </c>
      <c r="H50" s="164"/>
      <c r="I50" s="164"/>
      <c r="J50" s="164"/>
      <c r="K50" s="163">
        <v>664</v>
      </c>
      <c r="L50" s="165"/>
      <c r="M50" s="163">
        <f ca="1">IF(ISNUMBER(INDIRECT("K" &amp; ROW())/INDIRECT("G" &amp; ROW())),INDIRECT("K" &amp; ROW())/INDIRECT("G" &amp; ROW()), " ")</f>
        <v>9.6231884057971016</v>
      </c>
      <c r="N50" s="145" t="s">
        <v>176</v>
      </c>
    </row>
    <row r="51" spans="1:14" x14ac:dyDescent="0.25">
      <c r="A51" s="143" t="s">
        <v>92</v>
      </c>
      <c r="B51" s="144"/>
      <c r="C51" s="144"/>
      <c r="D51" s="144"/>
      <c r="E51" s="144"/>
      <c r="F51" s="144"/>
      <c r="G51" s="163"/>
      <c r="H51" s="164"/>
      <c r="I51" s="164"/>
      <c r="J51" s="164"/>
      <c r="K51" s="163"/>
      <c r="L51" s="165"/>
      <c r="M51" s="163" t="str">
        <f ca="1">IF(ISNUMBER(INDIRECT("K" &amp; ROW())/INDIRECT("G" &amp; ROW())),INDIRECT("K" &amp; ROW())/INDIRECT("G" &amp; ROW()), " ")</f>
        <v xml:space="preserve"> </v>
      </c>
      <c r="N51" s="145" t="s">
        <v>176</v>
      </c>
    </row>
    <row r="52" spans="1:14" x14ac:dyDescent="0.25">
      <c r="A52" s="140" t="s">
        <v>93</v>
      </c>
      <c r="B52" s="141"/>
      <c r="C52" s="141"/>
      <c r="D52" s="141"/>
      <c r="E52" s="141"/>
      <c r="F52" s="141"/>
      <c r="G52" s="160">
        <v>613</v>
      </c>
      <c r="H52" s="161"/>
      <c r="I52" s="161"/>
      <c r="J52" s="161"/>
      <c r="K52" s="160">
        <v>4876</v>
      </c>
      <c r="L52" s="162"/>
      <c r="M52" s="160">
        <f ca="1">IF(ISNUMBER(INDIRECT("K" &amp; ROW())/INDIRECT("G" &amp; ROW())),INDIRECT("K" &amp; ROW())/INDIRECT("G" &amp; ROW()), " ")</f>
        <v>7.9543230016313213</v>
      </c>
      <c r="N52" s="142" t="s">
        <v>176</v>
      </c>
    </row>
    <row r="53" spans="1:14" x14ac:dyDescent="0.25">
      <c r="A53" s="140" t="s">
        <v>94</v>
      </c>
      <c r="B53" s="141"/>
      <c r="C53" s="141"/>
      <c r="D53" s="141"/>
      <c r="E53" s="141"/>
      <c r="F53" s="141"/>
      <c r="G53" s="160">
        <v>613</v>
      </c>
      <c r="H53" s="161"/>
      <c r="I53" s="161"/>
      <c r="J53" s="161"/>
      <c r="K53" s="160">
        <v>4876</v>
      </c>
      <c r="L53" s="162"/>
      <c r="M53" s="160">
        <f ca="1">IF(ISNUMBER(INDIRECT("K" &amp; ROW())/INDIRECT("G" &amp; ROW())),INDIRECT("K" &amp; ROW())/INDIRECT("G" &amp; ROW()), " ")</f>
        <v>7.9543230016313213</v>
      </c>
      <c r="N53" s="142" t="s">
        <v>176</v>
      </c>
    </row>
    <row r="54" spans="1:14" ht="30" customHeight="1" x14ac:dyDescent="0.25">
      <c r="A54" s="140" t="s">
        <v>95</v>
      </c>
      <c r="B54" s="141"/>
      <c r="C54" s="141"/>
      <c r="D54" s="141"/>
      <c r="E54" s="141"/>
      <c r="F54" s="141"/>
      <c r="G54" s="160">
        <v>56.81</v>
      </c>
      <c r="H54" s="161"/>
      <c r="I54" s="161"/>
      <c r="J54" s="161"/>
      <c r="K54" s="160">
        <v>297.39999999999998</v>
      </c>
      <c r="L54" s="162"/>
      <c r="M54" s="160">
        <f ca="1">IF(ISNUMBER(INDIRECT("K" &amp; ROW())/INDIRECT("G" &amp; ROW())),INDIRECT("K" &amp; ROW())/INDIRECT("G" &amp; ROW()), " ")</f>
        <v>5.2349938391128319</v>
      </c>
      <c r="N54" s="142" t="s">
        <v>176</v>
      </c>
    </row>
    <row r="55" spans="1:14" x14ac:dyDescent="0.25">
      <c r="A55" s="143" t="s">
        <v>96</v>
      </c>
      <c r="B55" s="144"/>
      <c r="C55" s="144"/>
      <c r="D55" s="144"/>
      <c r="E55" s="144"/>
      <c r="F55" s="144"/>
      <c r="G55" s="163">
        <v>669.81</v>
      </c>
      <c r="H55" s="164"/>
      <c r="I55" s="164"/>
      <c r="J55" s="164"/>
      <c r="K55" s="163">
        <v>5173.3999999999996</v>
      </c>
      <c r="L55" s="165"/>
      <c r="M55" s="163">
        <f ca="1">IF(ISNUMBER(INDIRECT("K" &amp; ROW())/INDIRECT("G" &amp; ROW())),INDIRECT("K" &amp; ROW())/INDIRECT("G" &amp; ROW()), " ")</f>
        <v>7.7236828354309432</v>
      </c>
      <c r="N55" s="145" t="s">
        <v>176</v>
      </c>
    </row>
    <row r="56" spans="1:14" x14ac:dyDescent="0.25">
      <c r="A56" s="48"/>
      <c r="G56" s="67"/>
      <c r="H56" s="68"/>
      <c r="I56" s="68"/>
      <c r="J56" s="68"/>
      <c r="K56" s="67"/>
      <c r="L56" s="69"/>
      <c r="M56" s="67"/>
      <c r="N56" s="48"/>
    </row>
    <row r="57" spans="1:14" x14ac:dyDescent="0.25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70"/>
      <c r="M57" s="29"/>
      <c r="N57" s="29"/>
    </row>
    <row r="58" spans="1:14" x14ac:dyDescent="0.25">
      <c r="A58" s="75" t="s">
        <v>70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70"/>
      <c r="M58" s="29"/>
      <c r="N58" s="29"/>
    </row>
    <row r="59" spans="1:14" x14ac:dyDescent="0.25">
      <c r="A59" s="3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  <row r="60" spans="1:14" x14ac:dyDescent="0.25">
      <c r="A60" s="75" t="s">
        <v>71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</sheetData>
  <mergeCells count="43"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51:F51"/>
    <mergeCell ref="A24:N24"/>
    <mergeCell ref="A25:N25"/>
    <mergeCell ref="A28:N28"/>
    <mergeCell ref="A34:N34"/>
    <mergeCell ref="A44:F44"/>
    <mergeCell ref="A45:F4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2016-03-15T05:47:39Z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