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8" i="16"/>
  <c r="M29" i="16"/>
  <c r="M3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6" i="8"/>
  <c r="K55" i="8"/>
  <c r="H56" i="8"/>
  <c r="H55" i="8"/>
  <c r="J14" i="16"/>
  <c r="G14" i="16"/>
  <c r="K30" i="8"/>
  <c r="H30" i="8"/>
  <c r="A18" i="16"/>
  <c r="M31" i="16"/>
  <c r="M35" i="16"/>
  <c r="M39" i="16"/>
  <c r="M32" i="16"/>
  <c r="M36" i="16"/>
  <c r="M40" i="16"/>
  <c r="M38" i="16"/>
  <c r="M33" i="16"/>
  <c r="M37" i="16"/>
  <c r="M41" i="16"/>
  <c r="M3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<sst xmlns="http://schemas.openxmlformats.org/spreadsheetml/2006/main" count="192" uniqueCount="120">
  <si>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</si>
  <si>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</si>
  <si>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</si>
  <si>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</si>
  <si>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</si>
  <si>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</si>
  <si>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</si>
  <si>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</si>
  <si>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</si>
  <si>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</si>
  <si>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</si>
  <si>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</si>
  <si>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</si>
  <si>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</si>
  <si>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</si>
  <si>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</si>
  <si>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</si>
  <si>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</si>
  <si>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</si>
  <si>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</si>
  <si>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</si>
  <si>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</si>
  <si>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</si>
  <si>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</si>
  <si>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</si>
  <si>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</si>
  <si>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</si>
  <si>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</si>
  <si>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</si>
  <si>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</si>
  <si>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</si>
  <si>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</si>
  <si>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</si>
  <si>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</si>
  <si>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</si>
  <si>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</si>
  <si>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</si>
  <si>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</si>
  <si>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</si>
  <si>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</si>
  <si>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</si>
  <si>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</si>
  <si>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</si>
  <si>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</si>
  <si>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</si>
  <si>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</si>
  <si>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</si>
  <si>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</si>
  <si>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</si>
  <si>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</si>
  <si>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</si>
  <si>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</si>
  <si>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</si>
  <si>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</si>
  <si>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</si>
  <si>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</si>
  <si>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</si>
  <si>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</si>
  <si>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</si>
  <si>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</si>
  <si>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</si>
  <si>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</si>
  <si>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</si>
  <si>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</si>
  <si>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</si>
  <si>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</si>
  <si>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31.03.2016</t>
  </si>
  <si>
    <t>О ПРИЕМКЕ ВЫПОЛНЕННЫХ РАБОТ за Март 2016</t>
  </si>
  <si>
    <t>на Кирова 13</t>
  </si>
  <si>
    <t>Сдал:  _________________ //</t>
  </si>
  <si>
    <t>Принял:  _________________ //</t>
  </si>
  <si>
    <t>Раздел 6. Ноябрь</t>
  </si>
  <si>
    <t>кв.1</t>
  </si>
  <si>
    <t>ТЕРр65-10-1
Очистка канализационной сети: внутренней
100 м трубопровода
НР 88%=103%*0.85 от ФОТ
СП 48%=60%*0.8 от ФОТ</t>
  </si>
  <si>
    <t>0,08
88
48</t>
  </si>
  <si>
    <t>332,63
_____
174,41</t>
  </si>
  <si>
    <t>41
28
16</t>
  </si>
  <si>
    <t>27
_____
14</t>
  </si>
  <si>
    <t>379
282
154</t>
  </si>
  <si>
    <t>320
_____
59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</si>
  <si>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</si>
  <si>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</si>
  <si>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</si>
  <si>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</si>
  <si>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</si>
  <si>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</si>
  <si>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</si>
  <si>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</si>
  <si>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</si>
  <si>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</si>
  <si>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</si>
  <si>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</si>
  <si>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</si>
  <si>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</si>
  <si>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</si>
  <si>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</si>
  <si>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</si>
  <si>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</si>
  <si>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</si>
  <si>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</si>
  <si>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</si>
  <si>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</si>
  <si>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</si>
  <si>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</si>
  <si>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</si>
  <si>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123,75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</si>
  <si>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</si>
  <si>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</si>
  <si>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</si>
  <si>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</si>
  <si>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</si>
  <si>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61275,55
</t>
  </si>
  <si>
    <t>08.05.170</t>
  </si>
  <si>
    <t>411-0001</t>
  </si>
  <si>
    <t>Вода</t>
  </si>
  <si>
    <t xml:space="preserve">м3
</t>
  </si>
  <si>
    <t xml:space="preserve">3,11
</t>
  </si>
  <si>
    <t xml:space="preserve">24,12
</t>
  </si>
  <si>
    <t>Среднее (26.01.015, 26.01.017)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</si>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</sst>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4"/>
  <sheetViews>
    <sheetView showGridLines="0" tabSelected="1" topLeftCell="A25" workbookViewId="0">
      <selection activeCell="A50" sqref="A50:IV5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2.58</v>
      </c>
      <c r="X14" s="27">
        <v>2.58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166">
        <v>42278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66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88.81/1000</f>
        <v>8.881E-2</v>
      </c>
      <c r="I27" s="85"/>
      <c r="J27" s="35" t="s">
        <v>5</v>
      </c>
      <c r="K27" s="86">
        <f>838.47/1000</f>
        <v>0.83847000000000005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2.5800000000000003E-3</v>
      </c>
      <c r="I30" s="85"/>
      <c r="J30" s="35" t="s">
        <v>7</v>
      </c>
      <c r="K30" s="86">
        <f>(X14+X15)/1000</f>
        <v>2.5800000000000003E-3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27</v>
      </c>
      <c r="Z30" s="71">
        <v>28</v>
      </c>
      <c r="AA30" s="71">
        <v>16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27/1000</f>
        <v>2.7E-2</v>
      </c>
      <c r="I31" s="85"/>
      <c r="J31" s="35" t="s">
        <v>5</v>
      </c>
      <c r="K31" s="86">
        <f>320/1000</f>
        <v>0.32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320</v>
      </c>
      <c r="Z31" s="72">
        <v>282</v>
      </c>
      <c r="AA31" s="72">
        <v>154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4">
        <v>1</v>
      </c>
      <c r="B42" s="135">
        <v>18</v>
      </c>
      <c r="C42" s="136" t="s">
        <v>73</v>
      </c>
      <c r="D42" s="137" t="s">
        <v>74</v>
      </c>
      <c r="E42" s="138">
        <v>508.07</v>
      </c>
      <c r="F42" s="139" t="s">
        <v>75</v>
      </c>
      <c r="G42" s="138">
        <v>1.03</v>
      </c>
      <c r="H42" s="138" t="s">
        <v>76</v>
      </c>
      <c r="I42" s="138" t="s">
        <v>77</v>
      </c>
      <c r="J42" s="138"/>
      <c r="K42" s="138" t="s">
        <v>78</v>
      </c>
      <c r="L42" s="139" t="s">
        <v>79</v>
      </c>
      <c r="M42" s="139"/>
      <c r="N42" s="139" t="s">
        <v>80</v>
      </c>
      <c r="O42" s="139"/>
      <c r="P42" s="139"/>
      <c r="Q42" s="139"/>
      <c r="R42" s="139"/>
      <c r="S42" s="139"/>
      <c r="T42" s="139"/>
      <c r="U42" s="139"/>
      <c r="V42" s="139"/>
    </row>
    <row r="43" spans="1:22" ht="34.200000000000003" x14ac:dyDescent="0.25">
      <c r="A43" s="140" t="s">
        <v>81</v>
      </c>
      <c r="B43" s="141"/>
      <c r="C43" s="141"/>
      <c r="D43" s="141"/>
      <c r="E43" s="141"/>
      <c r="F43" s="141"/>
      <c r="G43" s="141"/>
      <c r="H43" s="142">
        <v>41</v>
      </c>
      <c r="I43" s="142" t="s">
        <v>77</v>
      </c>
      <c r="J43" s="142"/>
      <c r="K43" s="142">
        <v>379</v>
      </c>
      <c r="L43" s="142" t="s">
        <v>79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/>
    </row>
    <row r="44" spans="1:22" x14ac:dyDescent="0.25">
      <c r="A44" s="140" t="s">
        <v>82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83</v>
      </c>
      <c r="B45" s="141"/>
      <c r="C45" s="141"/>
      <c r="D45" s="141"/>
      <c r="E45" s="141"/>
      <c r="F45" s="141"/>
      <c r="G45" s="141"/>
      <c r="H45" s="142">
        <v>27</v>
      </c>
      <c r="I45" s="142"/>
      <c r="J45" s="142"/>
      <c r="K45" s="142">
        <v>320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84</v>
      </c>
      <c r="B46" s="141"/>
      <c r="C46" s="141"/>
      <c r="D46" s="141"/>
      <c r="E46" s="141"/>
      <c r="F46" s="141"/>
      <c r="G46" s="141"/>
      <c r="H46" s="142">
        <v>14</v>
      </c>
      <c r="I46" s="142"/>
      <c r="J46" s="142"/>
      <c r="K46" s="142">
        <v>59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3" t="s">
        <v>85</v>
      </c>
      <c r="B47" s="144"/>
      <c r="C47" s="144"/>
      <c r="D47" s="144"/>
      <c r="E47" s="144"/>
      <c r="F47" s="144"/>
      <c r="G47" s="144"/>
      <c r="H47" s="145">
        <v>28</v>
      </c>
      <c r="I47" s="145"/>
      <c r="J47" s="145"/>
      <c r="K47" s="145">
        <v>282</v>
      </c>
      <c r="L47" s="145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86</v>
      </c>
      <c r="B48" s="144"/>
      <c r="C48" s="144"/>
      <c r="D48" s="144"/>
      <c r="E48" s="144"/>
      <c r="F48" s="144"/>
      <c r="G48" s="144"/>
      <c r="H48" s="145">
        <v>16</v>
      </c>
      <c r="I48" s="145"/>
      <c r="J48" s="145"/>
      <c r="K48" s="145">
        <v>154</v>
      </c>
      <c r="L48" s="145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3" t="s">
        <v>87</v>
      </c>
      <c r="B49" s="144"/>
      <c r="C49" s="144"/>
      <c r="D49" s="144"/>
      <c r="E49" s="144"/>
      <c r="F49" s="144"/>
      <c r="G49" s="144"/>
      <c r="H49" s="145"/>
      <c r="I49" s="145"/>
      <c r="J49" s="145"/>
      <c r="K49" s="145"/>
      <c r="L49" s="145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ht="30" hidden="1" customHeight="1" x14ac:dyDescent="0.25">
      <c r="A50" s="140" t="s">
        <v>88</v>
      </c>
      <c r="B50" s="141"/>
      <c r="C50" s="141"/>
      <c r="D50" s="141"/>
      <c r="E50" s="141"/>
      <c r="F50" s="141"/>
      <c r="G50" s="141"/>
      <c r="H50" s="142">
        <v>85</v>
      </c>
      <c r="I50" s="142"/>
      <c r="J50" s="142"/>
      <c r="K50" s="142">
        <v>815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0" t="s">
        <v>89</v>
      </c>
      <c r="B51" s="141"/>
      <c r="C51" s="141"/>
      <c r="D51" s="141"/>
      <c r="E51" s="141"/>
      <c r="F51" s="141"/>
      <c r="G51" s="141"/>
      <c r="H51" s="142">
        <v>85</v>
      </c>
      <c r="I51" s="142"/>
      <c r="J51" s="142"/>
      <c r="K51" s="142">
        <v>815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ht="30" customHeight="1" x14ac:dyDescent="0.25">
      <c r="A52" s="140" t="s">
        <v>90</v>
      </c>
      <c r="B52" s="141"/>
      <c r="C52" s="141"/>
      <c r="D52" s="141"/>
      <c r="E52" s="141"/>
      <c r="F52" s="141"/>
      <c r="G52" s="141"/>
      <c r="H52" s="142">
        <v>3.81</v>
      </c>
      <c r="I52" s="142"/>
      <c r="J52" s="142"/>
      <c r="K52" s="142">
        <v>23.47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x14ac:dyDescent="0.25">
      <c r="A53" s="143" t="s">
        <v>91</v>
      </c>
      <c r="B53" s="144"/>
      <c r="C53" s="144"/>
      <c r="D53" s="144"/>
      <c r="E53" s="144"/>
      <c r="F53" s="144"/>
      <c r="G53" s="144"/>
      <c r="H53" s="145">
        <v>88.81</v>
      </c>
      <c r="I53" s="145"/>
      <c r="J53" s="145"/>
      <c r="K53" s="145">
        <v>838.47</v>
      </c>
      <c r="L53" s="145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x14ac:dyDescent="0.25">
      <c r="A54" s="50"/>
      <c r="B54" s="39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62</v>
      </c>
      <c r="D55" s="48"/>
      <c r="E55" s="48"/>
      <c r="F55" s="48"/>
      <c r="G55" s="48"/>
      <c r="H55" s="74">
        <f>IF(ISBLANK(Y30),"",ROUND(Z30/Y30,2)*100)</f>
        <v>104</v>
      </c>
      <c r="I55" s="48"/>
      <c r="J55" s="48"/>
      <c r="K55" s="74">
        <f>IF(ISBLANK(Y31),"",ROUND(Z31/Y31,2)*100)</f>
        <v>88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63</v>
      </c>
      <c r="D56" s="48"/>
      <c r="E56" s="48"/>
      <c r="F56" s="48"/>
      <c r="G56" s="48"/>
      <c r="H56" s="45">
        <f>IF(ISBLANK(Y30),"",ROUND(AA30/Y30,2)*100)</f>
        <v>59</v>
      </c>
      <c r="I56" s="48"/>
      <c r="J56" s="48"/>
      <c r="K56" s="45">
        <f>IF(ISBLANK(Y31),"",ROUND(AA31/Y31,2)*100)</f>
        <v>48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28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75" t="s">
        <v>69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3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46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</sheetData>
  <mergeCells count="45">
    <mergeCell ref="A53:G53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92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88.81/1000</f>
        <v>8.881E-2</v>
      </c>
      <c r="H11" s="85"/>
      <c r="I11" s="55" t="s">
        <v>5</v>
      </c>
      <c r="J11" s="86">
        <f>838.47/1000</f>
        <v>0.83847000000000005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2.5800000000000003E-3</v>
      </c>
      <c r="H14" s="85"/>
      <c r="I14" s="55" t="s">
        <v>7</v>
      </c>
      <c r="J14" s="86">
        <f>(P14+P15)/1000</f>
        <v>2.5800000000000003E-3</v>
      </c>
      <c r="K14" s="87"/>
      <c r="L14" s="58">
        <v>277</v>
      </c>
      <c r="M14" s="35" t="s">
        <v>7</v>
      </c>
      <c r="N14" s="57"/>
      <c r="O14" s="26">
        <v>2.58</v>
      </c>
      <c r="P14" s="27">
        <v>2.58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27/1000</f>
        <v>2.7E-2</v>
      </c>
      <c r="H15" s="117"/>
      <c r="I15" s="55" t="s">
        <v>5</v>
      </c>
      <c r="J15" s="86">
        <f>320/1000</f>
        <v>0.32</v>
      </c>
      <c r="K15" s="87"/>
      <c r="L15" s="59">
        <v>3352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93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95</v>
      </c>
      <c r="C26" s="132" t="s">
        <v>96</v>
      </c>
      <c r="D26" s="150" t="s">
        <v>97</v>
      </c>
      <c r="E26" s="151">
        <v>2.58</v>
      </c>
      <c r="F26" s="133" t="s">
        <v>98</v>
      </c>
      <c r="G26" s="133">
        <v>26.65</v>
      </c>
      <c r="H26" s="152"/>
      <c r="I26" s="152"/>
      <c r="J26" s="133" t="s">
        <v>99</v>
      </c>
      <c r="K26" s="133">
        <v>320.05</v>
      </c>
      <c r="L26" s="153"/>
      <c r="M26" s="152">
        <f>IF(ISNUMBER(K26/G26),IF(NOT(K26/G26=0),K26/G26, " "), " ")</f>
        <v>12.0093808630394</v>
      </c>
      <c r="N26" s="150"/>
    </row>
    <row r="27" spans="1:23" s="29" customFormat="1" ht="19.350000000000001" customHeight="1" x14ac:dyDescent="0.25">
      <c r="A27" s="128" t="s">
        <v>100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45.6" x14ac:dyDescent="0.25">
      <c r="A28" s="148">
        <v>2</v>
      </c>
      <c r="B28" s="149" t="s">
        <v>101</v>
      </c>
      <c r="C28" s="132" t="s">
        <v>102</v>
      </c>
      <c r="D28" s="150" t="s">
        <v>103</v>
      </c>
      <c r="E28" s="151">
        <v>0.16</v>
      </c>
      <c r="F28" s="133" t="s">
        <v>104</v>
      </c>
      <c r="G28" s="133">
        <v>3.65</v>
      </c>
      <c r="H28" s="152">
        <v>121.01</v>
      </c>
      <c r="I28" s="152">
        <v>19.36</v>
      </c>
      <c r="J28" s="133" t="s">
        <v>105</v>
      </c>
      <c r="K28" s="133">
        <v>19.8</v>
      </c>
      <c r="L28" s="153"/>
      <c r="M28" s="152">
        <f>IF(ISNUMBER(K28/G28),IF(NOT(K28/G28=0),K28/G28, " "), " ")</f>
        <v>5.4246575342465757</v>
      </c>
      <c r="N28" s="150" t="s">
        <v>106</v>
      </c>
    </row>
    <row r="29" spans="1:23" s="29" customFormat="1" ht="34.200000000000003" x14ac:dyDescent="0.25">
      <c r="A29" s="148">
        <v>3</v>
      </c>
      <c r="B29" s="149" t="s">
        <v>107</v>
      </c>
      <c r="C29" s="132" t="s">
        <v>108</v>
      </c>
      <c r="D29" s="150" t="s">
        <v>109</v>
      </c>
      <c r="E29" s="151">
        <v>4.0000000000000002E-4</v>
      </c>
      <c r="F29" s="133" t="s">
        <v>110</v>
      </c>
      <c r="G29" s="133">
        <v>8.36</v>
      </c>
      <c r="H29" s="152">
        <v>59777.7</v>
      </c>
      <c r="I29" s="152">
        <v>23.91</v>
      </c>
      <c r="J29" s="133" t="s">
        <v>111</v>
      </c>
      <c r="K29" s="133">
        <v>24.51</v>
      </c>
      <c r="L29" s="153"/>
      <c r="M29" s="152">
        <f>IF(ISNUMBER(K29/G29),IF(NOT(K29/G29=0),K29/G29, " "), " ")</f>
        <v>2.9318181818181821</v>
      </c>
      <c r="N29" s="150" t="s">
        <v>112</v>
      </c>
    </row>
    <row r="30" spans="1:23" ht="34.200000000000003" x14ac:dyDescent="0.25">
      <c r="A30" s="154">
        <v>4</v>
      </c>
      <c r="B30" s="155" t="s">
        <v>113</v>
      </c>
      <c r="C30" s="136" t="s">
        <v>114</v>
      </c>
      <c r="D30" s="156" t="s">
        <v>115</v>
      </c>
      <c r="E30" s="157">
        <v>0.624</v>
      </c>
      <c r="F30" s="138" t="s">
        <v>116</v>
      </c>
      <c r="G30" s="138">
        <v>1.94</v>
      </c>
      <c r="H30" s="158">
        <v>24.12</v>
      </c>
      <c r="I30" s="158">
        <v>15.05</v>
      </c>
      <c r="J30" s="138" t="s">
        <v>117</v>
      </c>
      <c r="K30" s="138">
        <v>15.05</v>
      </c>
      <c r="L30" s="159"/>
      <c r="M30" s="158">
        <f>IF(ISNUMBER(K30/G30),IF(NOT(K30/G30=0),K30/G30, " "), " ")</f>
        <v>7.7577319587628875</v>
      </c>
      <c r="N30" s="156" t="s">
        <v>118</v>
      </c>
    </row>
    <row r="31" spans="1:23" x14ac:dyDescent="0.25">
      <c r="A31" s="140" t="s">
        <v>81</v>
      </c>
      <c r="B31" s="141"/>
      <c r="C31" s="141"/>
      <c r="D31" s="141"/>
      <c r="E31" s="141"/>
      <c r="F31" s="141"/>
      <c r="G31" s="160">
        <v>41</v>
      </c>
      <c r="H31" s="161"/>
      <c r="I31" s="161"/>
      <c r="J31" s="161"/>
      <c r="K31" s="160">
        <v>379</v>
      </c>
      <c r="L31" s="162"/>
      <c r="M31" s="160">
        <f ca="1">IF(ISNUMBER(INDIRECT("K" &amp; ROW())/INDIRECT("G" &amp; ROW())),INDIRECT("K" &amp; ROW())/INDIRECT("G" &amp; ROW()), " ")</f>
        <v>9.2439024390243905</v>
      </c>
      <c r="N31" s="142" t="s">
        <v>119</v>
      </c>
    </row>
    <row r="32" spans="1:23" x14ac:dyDescent="0.25">
      <c r="A32" s="140" t="s">
        <v>82</v>
      </c>
      <c r="B32" s="141"/>
      <c r="C32" s="141"/>
      <c r="D32" s="141"/>
      <c r="E32" s="141"/>
      <c r="F32" s="141"/>
      <c r="G32" s="160"/>
      <c r="H32" s="161"/>
      <c r="I32" s="161"/>
      <c r="J32" s="161"/>
      <c r="K32" s="160"/>
      <c r="L32" s="162"/>
      <c r="M32" s="160" t="str">
        <f ca="1">IF(ISNUMBER(INDIRECT("K" &amp; ROW())/INDIRECT("G" &amp; ROW())),INDIRECT("K" &amp; ROW())/INDIRECT("G" &amp; ROW()), " ")</f>
        <v xml:space="preserve"> </v>
      </c>
      <c r="N32" s="142" t="s">
        <v>119</v>
      </c>
    </row>
    <row r="33" spans="1:14" x14ac:dyDescent="0.25">
      <c r="A33" s="140" t="s">
        <v>83</v>
      </c>
      <c r="B33" s="141"/>
      <c r="C33" s="141"/>
      <c r="D33" s="141"/>
      <c r="E33" s="141"/>
      <c r="F33" s="141"/>
      <c r="G33" s="160">
        <v>27</v>
      </c>
      <c r="H33" s="161"/>
      <c r="I33" s="161"/>
      <c r="J33" s="161"/>
      <c r="K33" s="160">
        <v>320</v>
      </c>
      <c r="L33" s="162"/>
      <c r="M33" s="160">
        <f ca="1">IF(ISNUMBER(INDIRECT("K" &amp; ROW())/INDIRECT("G" &amp; ROW())),INDIRECT("K" &amp; ROW())/INDIRECT("G" &amp; ROW()), " ")</f>
        <v>11.851851851851851</v>
      </c>
      <c r="N33" s="142" t="s">
        <v>119</v>
      </c>
    </row>
    <row r="34" spans="1:14" x14ac:dyDescent="0.25">
      <c r="A34" s="140" t="s">
        <v>84</v>
      </c>
      <c r="B34" s="141"/>
      <c r="C34" s="141"/>
      <c r="D34" s="141"/>
      <c r="E34" s="141"/>
      <c r="F34" s="141"/>
      <c r="G34" s="160">
        <v>14</v>
      </c>
      <c r="H34" s="161"/>
      <c r="I34" s="161"/>
      <c r="J34" s="161"/>
      <c r="K34" s="160">
        <v>59</v>
      </c>
      <c r="L34" s="162"/>
      <c r="M34" s="160">
        <f ca="1">IF(ISNUMBER(INDIRECT("K" &amp; ROW())/INDIRECT("G" &amp; ROW())),INDIRECT("K" &amp; ROW())/INDIRECT("G" &amp; ROW()), " ")</f>
        <v>4.2142857142857144</v>
      </c>
      <c r="N34" s="142" t="s">
        <v>119</v>
      </c>
    </row>
    <row r="35" spans="1:14" x14ac:dyDescent="0.25">
      <c r="A35" s="143" t="s">
        <v>85</v>
      </c>
      <c r="B35" s="144"/>
      <c r="C35" s="144"/>
      <c r="D35" s="144"/>
      <c r="E35" s="144"/>
      <c r="F35" s="144"/>
      <c r="G35" s="163">
        <v>28</v>
      </c>
      <c r="H35" s="164"/>
      <c r="I35" s="164"/>
      <c r="J35" s="164"/>
      <c r="K35" s="163">
        <v>282</v>
      </c>
      <c r="L35" s="165"/>
      <c r="M35" s="163">
        <f ca="1">IF(ISNUMBER(INDIRECT("K" &amp; ROW())/INDIRECT("G" &amp; ROW())),INDIRECT("K" &amp; ROW())/INDIRECT("G" &amp; ROW()), " ")</f>
        <v>10.071428571428571</v>
      </c>
      <c r="N35" s="145" t="s">
        <v>119</v>
      </c>
    </row>
    <row r="36" spans="1:14" x14ac:dyDescent="0.25">
      <c r="A36" s="143" t="s">
        <v>86</v>
      </c>
      <c r="B36" s="144"/>
      <c r="C36" s="144"/>
      <c r="D36" s="144"/>
      <c r="E36" s="144"/>
      <c r="F36" s="144"/>
      <c r="G36" s="163">
        <v>16</v>
      </c>
      <c r="H36" s="164"/>
      <c r="I36" s="164"/>
      <c r="J36" s="164"/>
      <c r="K36" s="163">
        <v>154</v>
      </c>
      <c r="L36" s="165"/>
      <c r="M36" s="163">
        <f ca="1">IF(ISNUMBER(INDIRECT("K" &amp; ROW())/INDIRECT("G" &amp; ROW())),INDIRECT("K" &amp; ROW())/INDIRECT("G" &amp; ROW()), " ")</f>
        <v>9.625</v>
      </c>
      <c r="N36" s="145" t="s">
        <v>119</v>
      </c>
    </row>
    <row r="37" spans="1:14" x14ac:dyDescent="0.25">
      <c r="A37" s="143" t="s">
        <v>87</v>
      </c>
      <c r="B37" s="144"/>
      <c r="C37" s="144"/>
      <c r="D37" s="144"/>
      <c r="E37" s="144"/>
      <c r="F37" s="144"/>
      <c r="G37" s="163"/>
      <c r="H37" s="164"/>
      <c r="I37" s="164"/>
      <c r="J37" s="164"/>
      <c r="K37" s="163"/>
      <c r="L37" s="165"/>
      <c r="M37" s="163" t="str">
        <f ca="1">IF(ISNUMBER(INDIRECT("K" &amp; ROW())/INDIRECT("G" &amp; ROW())),INDIRECT("K" &amp; ROW())/INDIRECT("G" &amp; ROW()), " ")</f>
        <v xml:space="preserve"> </v>
      </c>
      <c r="N37" s="145" t="s">
        <v>119</v>
      </c>
    </row>
    <row r="38" spans="1:14" ht="30" customHeight="1" x14ac:dyDescent="0.25">
      <c r="A38" s="140" t="s">
        <v>88</v>
      </c>
      <c r="B38" s="141"/>
      <c r="C38" s="141"/>
      <c r="D38" s="141"/>
      <c r="E38" s="141"/>
      <c r="F38" s="141"/>
      <c r="G38" s="160">
        <v>85</v>
      </c>
      <c r="H38" s="161"/>
      <c r="I38" s="161"/>
      <c r="J38" s="161"/>
      <c r="K38" s="160">
        <v>815</v>
      </c>
      <c r="L38" s="162"/>
      <c r="M38" s="160">
        <f ca="1">IF(ISNUMBER(INDIRECT("K" &amp; ROW())/INDIRECT("G" &amp; ROW())),INDIRECT("K" &amp; ROW())/INDIRECT("G" &amp; ROW()), " ")</f>
        <v>9.5882352941176467</v>
      </c>
      <c r="N38" s="142" t="s">
        <v>119</v>
      </c>
    </row>
    <row r="39" spans="1:14" x14ac:dyDescent="0.25">
      <c r="A39" s="140" t="s">
        <v>89</v>
      </c>
      <c r="B39" s="141"/>
      <c r="C39" s="141"/>
      <c r="D39" s="141"/>
      <c r="E39" s="141"/>
      <c r="F39" s="141"/>
      <c r="G39" s="160">
        <v>85</v>
      </c>
      <c r="H39" s="161"/>
      <c r="I39" s="161"/>
      <c r="J39" s="161"/>
      <c r="K39" s="160">
        <v>815</v>
      </c>
      <c r="L39" s="162"/>
      <c r="M39" s="160">
        <f ca="1">IF(ISNUMBER(INDIRECT("K" &amp; ROW())/INDIRECT("G" &amp; ROW())),INDIRECT("K" &amp; ROW())/INDIRECT("G" &amp; ROW()), " ")</f>
        <v>9.5882352941176467</v>
      </c>
      <c r="N39" s="142" t="s">
        <v>119</v>
      </c>
    </row>
    <row r="40" spans="1:14" ht="30" customHeight="1" x14ac:dyDescent="0.25">
      <c r="A40" s="140" t="s">
        <v>90</v>
      </c>
      <c r="B40" s="141"/>
      <c r="C40" s="141"/>
      <c r="D40" s="141"/>
      <c r="E40" s="141"/>
      <c r="F40" s="141"/>
      <c r="G40" s="160">
        <v>3.81</v>
      </c>
      <c r="H40" s="161"/>
      <c r="I40" s="161"/>
      <c r="J40" s="161"/>
      <c r="K40" s="160">
        <v>23.47</v>
      </c>
      <c r="L40" s="162"/>
      <c r="M40" s="160">
        <f ca="1">IF(ISNUMBER(INDIRECT("K" &amp; ROW())/INDIRECT("G" &amp; ROW())),INDIRECT("K" &amp; ROW())/INDIRECT("G" &amp; ROW()), " ")</f>
        <v>6.1601049868766404</v>
      </c>
      <c r="N40" s="142" t="s">
        <v>119</v>
      </c>
    </row>
    <row r="41" spans="1:14" x14ac:dyDescent="0.25">
      <c r="A41" s="143" t="s">
        <v>91</v>
      </c>
      <c r="B41" s="144"/>
      <c r="C41" s="144"/>
      <c r="D41" s="144"/>
      <c r="E41" s="144"/>
      <c r="F41" s="144"/>
      <c r="G41" s="163">
        <v>88.81</v>
      </c>
      <c r="H41" s="164"/>
      <c r="I41" s="164"/>
      <c r="J41" s="164"/>
      <c r="K41" s="163">
        <v>838.47</v>
      </c>
      <c r="L41" s="165"/>
      <c r="M41" s="163">
        <f ca="1">IF(ISNUMBER(INDIRECT("K" &amp; ROW())/INDIRECT("G" &amp; ROW())),INDIRECT("K" &amp; ROW())/INDIRECT("G" &amp; ROW()), " ")</f>
        <v>9.4411665353000789</v>
      </c>
      <c r="N41" s="145" t="s">
        <v>119</v>
      </c>
    </row>
    <row r="42" spans="1:14" x14ac:dyDescent="0.25">
      <c r="A42" s="48"/>
      <c r="G42" s="67"/>
      <c r="H42" s="68"/>
      <c r="I42" s="68"/>
      <c r="J42" s="68"/>
      <c r="K42" s="67"/>
      <c r="L42" s="69"/>
      <c r="M42" s="67"/>
      <c r="N42" s="48"/>
    </row>
    <row r="43" spans="1:14" x14ac:dyDescent="0.25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70"/>
      <c r="M43" s="29"/>
      <c r="N43" s="29"/>
    </row>
    <row r="44" spans="1:14" x14ac:dyDescent="0.25">
      <c r="A44" s="75" t="s">
        <v>69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0"/>
      <c r="M44" s="29"/>
      <c r="N44" s="29"/>
    </row>
    <row r="45" spans="1:14" x14ac:dyDescent="0.25">
      <c r="A45" s="3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</sheetData>
  <mergeCells count="41">
    <mergeCell ref="A40:F40"/>
    <mergeCell ref="A41:F41"/>
    <mergeCell ref="A34:F34"/>
    <mergeCell ref="A35:F35"/>
    <mergeCell ref="A36:F36"/>
    <mergeCell ref="A37:F37"/>
    <mergeCell ref="A38:F38"/>
    <mergeCell ref="A39:F39"/>
    <mergeCell ref="A24:N24"/>
    <mergeCell ref="A25:N25"/>
    <mergeCell ref="A27:N27"/>
    <mergeCell ref="A31:F31"/>
    <mergeCell ref="A32:F32"/>
    <mergeCell ref="A33:F3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2016-03-14T10:36:19Z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