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8" i="16"/>
  <c r="M29" i="16"/>
  <c r="M31" i="16"/>
  <c r="M32" i="16"/>
  <c r="M33" i="16"/>
  <c r="M3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1" i="8"/>
  <c r="K60" i="8"/>
  <c r="H61" i="8"/>
  <c r="H60" i="8"/>
  <c r="J14" i="16"/>
  <c r="G14" i="16"/>
  <c r="K30" i="8"/>
  <c r="H30" i="8"/>
  <c r="A18" i="16"/>
  <c r="M35" i="16"/>
  <c r="M39" i="16"/>
  <c r="M43" i="16"/>
  <c r="M41" i="16"/>
  <c r="M38" i="16"/>
  <c r="M46" i="16"/>
  <c r="M36" i="16"/>
  <c r="M40" i="16"/>
  <c r="M44" i="16"/>
  <c r="M37" i="16"/>
  <c r="M45" i="16"/>
  <c r="M4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<sst xmlns="http://schemas.openxmlformats.org/spreadsheetml/2006/main" count="226" uniqueCount="146">
  <si>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</si>
  <si>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</si>
  <si>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</si>
  <si>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</si>
  <si>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</si>
  <si>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</si>
  <si>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</si>
  <si>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</si>
  <si>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</si>
  <si>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</si>
  <si>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</si>
  <si>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</si>
  <si>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</si>
  <si>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</si>
  <si>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</si>
  <si>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</si>
  <si>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</si>
  <si>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</si>
  <si>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</si>
  <si>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</si>
  <si>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</si>
  <si>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</si>
  <si>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</si>
  <si>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</si>
  <si>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</si>
  <si>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</si>
  <si>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</si>
  <si>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</si>
  <si>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</si>
  <si>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</si>
  <si>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</si>
  <si>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</si>
  <si>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</si>
  <si>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</si>
  <si>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</si>
  <si>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</si>
  <si>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</si>
  <si>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</si>
  <si>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</si>
  <si>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</si>
  <si>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</si>
  <si>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</si>
  <si>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</si>
  <si>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</si>
  <si>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</si>
  <si>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</si>
  <si>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</si>
  <si>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</si>
  <si>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</si>
  <si>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</si>
  <si>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</si>
  <si>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</si>
  <si>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</si>
  <si>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</si>
  <si>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</si>
  <si>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</si>
  <si>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</si>
  <si>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</si>
  <si>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</si>
  <si>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</si>
  <si>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</si>
  <si>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</si>
  <si>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</si>
  <si>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</si>
  <si>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</si>
  <si>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</si>
  <si>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</si>
  <si>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</si>
  <si>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</si>
  <si>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Кирова 12</t>
  </si>
  <si>
    <t>Сдал:  _________________ //</t>
  </si>
  <si>
    <t>Принял:  _________________ //</t>
  </si>
  <si>
    <t>Раздел 6. Ноябрь</t>
  </si>
  <si>
    <t>кв.1</t>
  </si>
  <si>
    <t>кв.10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</si>
  <si>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</si>
  <si>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</si>
  <si>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</si>
  <si>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</si>
  <si>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</si>
  <si>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</si>
  <si>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91
53
29</t>
  </si>
  <si>
    <t>60
_____
30</t>
  </si>
  <si>
    <t>Р</t>
  </si>
  <si>
    <t>Раздел 7. Декабрь</t>
  </si>
  <si>
    <t>0,019
88
48</t>
  </si>
  <si>
    <t>46
20
11</t>
  </si>
  <si>
    <t>19
_____
26</t>
  </si>
  <si>
    <t>345
201
109</t>
  </si>
  <si>
    <t>228
_____
111</t>
  </si>
  <si>
    <t>Итого прямые затраты по акту</t>
  </si>
  <si>
    <t>24
_____
33</t>
  </si>
  <si>
    <t>288
_____
141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</si>
  <si>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</si>
  <si>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</si>
  <si>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</si>
  <si>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</si>
  <si>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</si>
  <si>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</si>
  <si>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</si>
  <si>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</si>
  <si>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</si>
  <si>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</si>
  <si>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</si>
  <si>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</si>
  <si>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</si>
  <si>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</si>
  <si>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1-3-3</t>
  </si>
  <si>
    <t>Затраты труда рабочих (ср 3,3)</t>
  </si>
  <si>
    <t xml:space="preserve">чел.час
</t>
  </si>
  <si>
    <t xml:space="preserve">11,2
</t>
  </si>
  <si>
    <t xml:space="preserve">134,41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</si>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</sst>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7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9"/>
  <sheetViews>
    <sheetView showGridLines="0" tabSelected="1" topLeftCell="A49" workbookViewId="0">
      <selection activeCell="A55" sqref="A55:IV5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2.15</v>
      </c>
      <c r="X14" s="27">
        <v>2.15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6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104.27/1000</f>
        <v>0.10427</v>
      </c>
      <c r="I27" s="85"/>
      <c r="J27" s="35" t="s">
        <v>5</v>
      </c>
      <c r="K27" s="86">
        <f>865.16/1000</f>
        <v>0.86515999999999993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2.15E-3</v>
      </c>
      <c r="I30" s="85"/>
      <c r="J30" s="35" t="s">
        <v>7</v>
      </c>
      <c r="K30" s="86">
        <f>(X14+X15)/1000</f>
        <v>2.15E-3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24</v>
      </c>
      <c r="Z30" s="71">
        <v>25</v>
      </c>
      <c r="AA30" s="71">
        <v>14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24/1000</f>
        <v>2.4E-2</v>
      </c>
      <c r="I31" s="85"/>
      <c r="J31" s="35" t="s">
        <v>5</v>
      </c>
      <c r="K31" s="86">
        <f>288/1000</f>
        <v>0.28799999999999998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288</v>
      </c>
      <c r="Z31" s="72">
        <v>253</v>
      </c>
      <c r="AA31" s="72">
        <v>138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8.45" customHeight="1" x14ac:dyDescent="0.25">
      <c r="A42" s="130" t="s">
        <v>74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</row>
    <row r="43" spans="1:22" ht="79.8" x14ac:dyDescent="0.25">
      <c r="A43" s="134">
        <v>1</v>
      </c>
      <c r="B43" s="135">
        <v>14</v>
      </c>
      <c r="C43" s="136" t="s">
        <v>75</v>
      </c>
      <c r="D43" s="137" t="s">
        <v>76</v>
      </c>
      <c r="E43" s="138">
        <v>2435.67</v>
      </c>
      <c r="F43" s="139" t="s">
        <v>77</v>
      </c>
      <c r="G43" s="138" t="s">
        <v>78</v>
      </c>
      <c r="H43" s="138" t="s">
        <v>79</v>
      </c>
      <c r="I43" s="138" t="s">
        <v>80</v>
      </c>
      <c r="J43" s="138"/>
      <c r="K43" s="138" t="s">
        <v>81</v>
      </c>
      <c r="L43" s="139" t="s">
        <v>82</v>
      </c>
      <c r="M43" s="139"/>
      <c r="N43" s="139" t="s">
        <v>83</v>
      </c>
      <c r="O43" s="139"/>
      <c r="P43" s="139"/>
      <c r="Q43" s="139"/>
      <c r="R43" s="139"/>
      <c r="S43" s="139"/>
      <c r="T43" s="139"/>
      <c r="U43" s="139"/>
      <c r="V43" s="139">
        <v>1</v>
      </c>
    </row>
    <row r="44" spans="1:22" ht="19.350000000000001" customHeight="1" x14ac:dyDescent="0.25">
      <c r="A44" s="128" t="s">
        <v>84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74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4">
        <v>2</v>
      </c>
      <c r="B46" s="135">
        <v>15</v>
      </c>
      <c r="C46" s="136" t="s">
        <v>75</v>
      </c>
      <c r="D46" s="137" t="s">
        <v>85</v>
      </c>
      <c r="E46" s="138">
        <v>2435.67</v>
      </c>
      <c r="F46" s="139" t="s">
        <v>77</v>
      </c>
      <c r="G46" s="138" t="s">
        <v>78</v>
      </c>
      <c r="H46" s="138" t="s">
        <v>86</v>
      </c>
      <c r="I46" s="138" t="s">
        <v>87</v>
      </c>
      <c r="J46" s="138">
        <v>1</v>
      </c>
      <c r="K46" s="138" t="s">
        <v>88</v>
      </c>
      <c r="L46" s="139" t="s">
        <v>89</v>
      </c>
      <c r="M46" s="139"/>
      <c r="N46" s="139" t="s">
        <v>83</v>
      </c>
      <c r="O46" s="139"/>
      <c r="P46" s="139"/>
      <c r="Q46" s="139"/>
      <c r="R46" s="139"/>
      <c r="S46" s="139"/>
      <c r="T46" s="139"/>
      <c r="U46" s="139"/>
      <c r="V46" s="139">
        <v>6</v>
      </c>
    </row>
    <row r="47" spans="1:22" ht="34.200000000000003" x14ac:dyDescent="0.25">
      <c r="A47" s="140" t="s">
        <v>90</v>
      </c>
      <c r="B47" s="141"/>
      <c r="C47" s="141"/>
      <c r="D47" s="141"/>
      <c r="E47" s="141"/>
      <c r="F47" s="141"/>
      <c r="G47" s="141"/>
      <c r="H47" s="142">
        <v>58</v>
      </c>
      <c r="I47" s="142" t="s">
        <v>91</v>
      </c>
      <c r="J47" s="142">
        <v>1</v>
      </c>
      <c r="K47" s="142">
        <v>436</v>
      </c>
      <c r="L47" s="142" t="s">
        <v>92</v>
      </c>
      <c r="M47" s="142"/>
      <c r="N47" s="142"/>
      <c r="O47" s="142"/>
      <c r="P47" s="142"/>
      <c r="Q47" s="142"/>
      <c r="R47" s="142"/>
      <c r="S47" s="142"/>
      <c r="T47" s="142"/>
      <c r="U47" s="142"/>
      <c r="V47" s="142">
        <v>7</v>
      </c>
    </row>
    <row r="48" spans="1:22" x14ac:dyDescent="0.25">
      <c r="A48" s="140" t="s">
        <v>93</v>
      </c>
      <c r="B48" s="141"/>
      <c r="C48" s="141"/>
      <c r="D48" s="141"/>
      <c r="E48" s="141"/>
      <c r="F48" s="141"/>
      <c r="G48" s="141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0" t="s">
        <v>94</v>
      </c>
      <c r="B49" s="141"/>
      <c r="C49" s="141"/>
      <c r="D49" s="141"/>
      <c r="E49" s="141"/>
      <c r="F49" s="141"/>
      <c r="G49" s="141"/>
      <c r="H49" s="142">
        <v>24</v>
      </c>
      <c r="I49" s="142"/>
      <c r="J49" s="142"/>
      <c r="K49" s="142">
        <v>288</v>
      </c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0" t="s">
        <v>95</v>
      </c>
      <c r="B50" s="141"/>
      <c r="C50" s="141"/>
      <c r="D50" s="141"/>
      <c r="E50" s="141"/>
      <c r="F50" s="141"/>
      <c r="G50" s="141"/>
      <c r="H50" s="142">
        <v>33</v>
      </c>
      <c r="I50" s="142"/>
      <c r="J50" s="142"/>
      <c r="K50" s="142">
        <v>141</v>
      </c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0" t="s">
        <v>96</v>
      </c>
      <c r="B51" s="141"/>
      <c r="C51" s="141"/>
      <c r="D51" s="141"/>
      <c r="E51" s="141"/>
      <c r="F51" s="141"/>
      <c r="G51" s="141"/>
      <c r="H51" s="142">
        <v>1</v>
      </c>
      <c r="I51" s="142"/>
      <c r="J51" s="142"/>
      <c r="K51" s="142">
        <v>7</v>
      </c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x14ac:dyDescent="0.25">
      <c r="A52" s="143" t="s">
        <v>97</v>
      </c>
      <c r="B52" s="144"/>
      <c r="C52" s="144"/>
      <c r="D52" s="144"/>
      <c r="E52" s="144"/>
      <c r="F52" s="144"/>
      <c r="G52" s="144"/>
      <c r="H52" s="145">
        <v>25</v>
      </c>
      <c r="I52" s="145"/>
      <c r="J52" s="145"/>
      <c r="K52" s="145">
        <v>253</v>
      </c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</row>
    <row r="53" spans="1:22" x14ac:dyDescent="0.25">
      <c r="A53" s="143" t="s">
        <v>98</v>
      </c>
      <c r="B53" s="144"/>
      <c r="C53" s="144"/>
      <c r="D53" s="144"/>
      <c r="E53" s="144"/>
      <c r="F53" s="144"/>
      <c r="G53" s="144"/>
      <c r="H53" s="145">
        <v>14</v>
      </c>
      <c r="I53" s="145"/>
      <c r="J53" s="145"/>
      <c r="K53" s="145">
        <v>138</v>
      </c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</row>
    <row r="54" spans="1:22" x14ac:dyDescent="0.25">
      <c r="A54" s="143" t="s">
        <v>99</v>
      </c>
      <c r="B54" s="144"/>
      <c r="C54" s="144"/>
      <c r="D54" s="144"/>
      <c r="E54" s="144"/>
      <c r="F54" s="144"/>
      <c r="G54" s="144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</row>
    <row r="55" spans="1:22" ht="30" hidden="1" customHeight="1" x14ac:dyDescent="0.25">
      <c r="A55" s="140" t="s">
        <v>100</v>
      </c>
      <c r="B55" s="141"/>
      <c r="C55" s="141"/>
      <c r="D55" s="141"/>
      <c r="E55" s="141"/>
      <c r="F55" s="141"/>
      <c r="G55" s="141"/>
      <c r="H55" s="142">
        <v>97</v>
      </c>
      <c r="I55" s="142"/>
      <c r="J55" s="142"/>
      <c r="K55" s="142">
        <v>827</v>
      </c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2" x14ac:dyDescent="0.25">
      <c r="A56" s="140" t="s">
        <v>101</v>
      </c>
      <c r="B56" s="141"/>
      <c r="C56" s="141"/>
      <c r="D56" s="141"/>
      <c r="E56" s="141"/>
      <c r="F56" s="141"/>
      <c r="G56" s="141"/>
      <c r="H56" s="142">
        <v>97</v>
      </c>
      <c r="I56" s="142"/>
      <c r="J56" s="142"/>
      <c r="K56" s="142">
        <v>827</v>
      </c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</row>
    <row r="57" spans="1:22" ht="30" customHeight="1" x14ac:dyDescent="0.25">
      <c r="A57" s="140" t="s">
        <v>102</v>
      </c>
      <c r="B57" s="141"/>
      <c r="C57" s="141"/>
      <c r="D57" s="141"/>
      <c r="E57" s="141"/>
      <c r="F57" s="141"/>
      <c r="G57" s="141"/>
      <c r="H57" s="142">
        <v>7.27</v>
      </c>
      <c r="I57" s="142"/>
      <c r="J57" s="142"/>
      <c r="K57" s="142">
        <v>38.159999999999997</v>
      </c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</row>
    <row r="58" spans="1:22" x14ac:dyDescent="0.25">
      <c r="A58" s="143" t="s">
        <v>103</v>
      </c>
      <c r="B58" s="144"/>
      <c r="C58" s="144"/>
      <c r="D58" s="144"/>
      <c r="E58" s="144"/>
      <c r="F58" s="144"/>
      <c r="G58" s="144"/>
      <c r="H58" s="145">
        <v>104.27</v>
      </c>
      <c r="I58" s="145"/>
      <c r="J58" s="145"/>
      <c r="K58" s="145">
        <v>865.16</v>
      </c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</row>
    <row r="59" spans="1:22" x14ac:dyDescent="0.25">
      <c r="A59" s="50"/>
      <c r="B59" s="3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62</v>
      </c>
      <c r="D60" s="48"/>
      <c r="E60" s="48"/>
      <c r="F60" s="48"/>
      <c r="G60" s="48"/>
      <c r="H60" s="74">
        <f>IF(ISBLANK(Y30),"",ROUND(Z30/Y30,2)*100)</f>
        <v>104</v>
      </c>
      <c r="I60" s="48"/>
      <c r="J60" s="48"/>
      <c r="K60" s="74">
        <f>IF(ISBLANK(Y31),"",ROUND(Z31/Y31,2)*100)</f>
        <v>88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63</v>
      </c>
      <c r="D61" s="48"/>
      <c r="E61" s="48"/>
      <c r="F61" s="48"/>
      <c r="G61" s="48"/>
      <c r="H61" s="45">
        <f>IF(ISBLANK(Y30),"",ROUND(AA30/Y30,2)*100)</f>
        <v>57.999999999999993</v>
      </c>
      <c r="I61" s="48"/>
      <c r="J61" s="48"/>
      <c r="K61" s="45">
        <f>IF(ISBLANK(Y31),"",ROUND(AA31/Y31,2)*100)</f>
        <v>48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28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70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3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71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4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</sheetData>
  <mergeCells count="49">
    <mergeCell ref="A54:G54"/>
    <mergeCell ref="A55:G55"/>
    <mergeCell ref="A56:G56"/>
    <mergeCell ref="A57:G57"/>
    <mergeCell ref="A58:G58"/>
    <mergeCell ref="A48:G48"/>
    <mergeCell ref="A49:G49"/>
    <mergeCell ref="A50:G50"/>
    <mergeCell ref="A51:G51"/>
    <mergeCell ref="A52:G52"/>
    <mergeCell ref="A53:G53"/>
    <mergeCell ref="A40:V40"/>
    <mergeCell ref="A41:V41"/>
    <mergeCell ref="A42:V42"/>
    <mergeCell ref="A44:V44"/>
    <mergeCell ref="A45:V45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104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104.27/1000</f>
        <v>0.10427</v>
      </c>
      <c r="H11" s="85"/>
      <c r="I11" s="55" t="s">
        <v>5</v>
      </c>
      <c r="J11" s="86">
        <f>865.16/1000</f>
        <v>0.86515999999999993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2.15E-3</v>
      </c>
      <c r="H14" s="85"/>
      <c r="I14" s="55" t="s">
        <v>7</v>
      </c>
      <c r="J14" s="86">
        <f>(P14+P15)/1000</f>
        <v>2.15E-3</v>
      </c>
      <c r="K14" s="87"/>
      <c r="L14" s="58">
        <v>129</v>
      </c>
      <c r="M14" s="35" t="s">
        <v>7</v>
      </c>
      <c r="N14" s="57"/>
      <c r="O14" s="26">
        <v>2.15</v>
      </c>
      <c r="P14" s="27">
        <v>2.15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24/1000</f>
        <v>2.4E-2</v>
      </c>
      <c r="H15" s="117"/>
      <c r="I15" s="55" t="s">
        <v>5</v>
      </c>
      <c r="J15" s="86">
        <f>288/1000</f>
        <v>0.28799999999999998</v>
      </c>
      <c r="K15" s="87"/>
      <c r="L15" s="59">
        <v>1536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105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106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107</v>
      </c>
      <c r="C26" s="132" t="s">
        <v>108</v>
      </c>
      <c r="D26" s="150" t="s">
        <v>109</v>
      </c>
      <c r="E26" s="151">
        <v>2.15</v>
      </c>
      <c r="F26" s="133" t="s">
        <v>110</v>
      </c>
      <c r="G26" s="133">
        <v>24.08</v>
      </c>
      <c r="H26" s="152"/>
      <c r="I26" s="152"/>
      <c r="J26" s="133" t="s">
        <v>111</v>
      </c>
      <c r="K26" s="133">
        <v>288.98</v>
      </c>
      <c r="L26" s="153"/>
      <c r="M26" s="152">
        <f>IF(ISNUMBER(K26/G26),IF(NOT(K26/G26=0),K26/G26, " "), " ")</f>
        <v>12.000830564784055</v>
      </c>
      <c r="N26" s="150"/>
    </row>
    <row r="27" spans="1:23" s="29" customFormat="1" ht="19.350000000000001" customHeight="1" x14ac:dyDescent="0.25">
      <c r="A27" s="128" t="s">
        <v>112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22.8" x14ac:dyDescent="0.25">
      <c r="A28" s="148">
        <v>2</v>
      </c>
      <c r="B28" s="149">
        <v>40502</v>
      </c>
      <c r="C28" s="132" t="s">
        <v>113</v>
      </c>
      <c r="D28" s="150" t="s">
        <v>114</v>
      </c>
      <c r="E28" s="151">
        <v>0.11</v>
      </c>
      <c r="F28" s="133" t="s">
        <v>115</v>
      </c>
      <c r="G28" s="133">
        <v>0.87</v>
      </c>
      <c r="H28" s="152"/>
      <c r="I28" s="152"/>
      <c r="J28" s="133" t="s">
        <v>116</v>
      </c>
      <c r="K28" s="133">
        <v>4.95</v>
      </c>
      <c r="L28" s="153"/>
      <c r="M28" s="152">
        <f>IF(ISNUMBER(K28/G28),IF(NOT(K28/G28=0),K28/G28, " "), " ")</f>
        <v>5.6896551724137936</v>
      </c>
      <c r="N28" s="150" t="s">
        <v>117</v>
      </c>
    </row>
    <row r="29" spans="1:23" s="29" customFormat="1" ht="22.8" x14ac:dyDescent="0.25">
      <c r="A29" s="148">
        <v>3</v>
      </c>
      <c r="B29" s="149">
        <v>40504</v>
      </c>
      <c r="C29" s="132" t="s">
        <v>118</v>
      </c>
      <c r="D29" s="150" t="s">
        <v>114</v>
      </c>
      <c r="E29" s="151">
        <v>0.1</v>
      </c>
      <c r="F29" s="133" t="s">
        <v>119</v>
      </c>
      <c r="G29" s="133">
        <v>0.13</v>
      </c>
      <c r="H29" s="152"/>
      <c r="I29" s="152"/>
      <c r="J29" s="133" t="s">
        <v>120</v>
      </c>
      <c r="K29" s="133">
        <v>0.3</v>
      </c>
      <c r="L29" s="153"/>
      <c r="M29" s="152">
        <f>IF(ISNUMBER(K29/G29),IF(NOT(K29/G29=0),K29/G29, " "), " ")</f>
        <v>2.3076923076923075</v>
      </c>
      <c r="N29" s="150" t="s">
        <v>117</v>
      </c>
    </row>
    <row r="30" spans="1:23" ht="19.350000000000001" customHeight="1" x14ac:dyDescent="0.25">
      <c r="A30" s="128" t="s">
        <v>121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48">
        <v>4</v>
      </c>
      <c r="B31" s="149" t="s">
        <v>122</v>
      </c>
      <c r="C31" s="132" t="s">
        <v>123</v>
      </c>
      <c r="D31" s="150" t="s">
        <v>124</v>
      </c>
      <c r="E31" s="151">
        <v>1.5800000000000002E-2</v>
      </c>
      <c r="F31" s="133" t="s">
        <v>125</v>
      </c>
      <c r="G31" s="133">
        <v>0.1</v>
      </c>
      <c r="H31" s="152">
        <v>42.66</v>
      </c>
      <c r="I31" s="152">
        <v>0.67</v>
      </c>
      <c r="J31" s="133" t="s">
        <v>126</v>
      </c>
      <c r="K31" s="133">
        <v>0.77</v>
      </c>
      <c r="L31" s="153"/>
      <c r="M31" s="152">
        <f>IF(ISNUMBER(K31/G31),IF(NOT(K31/G31=0),K31/G31, " "), " ")</f>
        <v>7.7</v>
      </c>
      <c r="N31" s="150" t="s">
        <v>127</v>
      </c>
    </row>
    <row r="32" spans="1:23" ht="34.200000000000003" x14ac:dyDescent="0.25">
      <c r="A32" s="148">
        <v>5</v>
      </c>
      <c r="B32" s="149" t="s">
        <v>128</v>
      </c>
      <c r="C32" s="132" t="s">
        <v>129</v>
      </c>
      <c r="D32" s="150" t="s">
        <v>124</v>
      </c>
      <c r="E32" s="151">
        <v>7.1999999999999998E-3</v>
      </c>
      <c r="F32" s="133" t="s">
        <v>130</v>
      </c>
      <c r="G32" s="133">
        <v>0.73</v>
      </c>
      <c r="H32" s="152">
        <v>451</v>
      </c>
      <c r="I32" s="152">
        <v>3.25</v>
      </c>
      <c r="J32" s="133" t="s">
        <v>131</v>
      </c>
      <c r="K32" s="133">
        <v>3.39</v>
      </c>
      <c r="L32" s="153"/>
      <c r="M32" s="152">
        <f>IF(ISNUMBER(K32/G32),IF(NOT(K32/G32=0),K32/G32, " "), " ")</f>
        <v>4.6438356164383565</v>
      </c>
      <c r="N32" s="150" t="s">
        <v>132</v>
      </c>
    </row>
    <row r="33" spans="1:14" ht="34.200000000000003" x14ac:dyDescent="0.25">
      <c r="A33" s="148">
        <v>6</v>
      </c>
      <c r="B33" s="149" t="s">
        <v>133</v>
      </c>
      <c r="C33" s="132" t="s">
        <v>134</v>
      </c>
      <c r="D33" s="150" t="s">
        <v>135</v>
      </c>
      <c r="E33" s="151">
        <v>1.2999999999999999E-3</v>
      </c>
      <c r="F33" s="133" t="s">
        <v>136</v>
      </c>
      <c r="G33" s="133">
        <v>0.05</v>
      </c>
      <c r="H33" s="152">
        <v>219.37</v>
      </c>
      <c r="I33" s="152">
        <v>0.28999999999999998</v>
      </c>
      <c r="J33" s="133" t="s">
        <v>137</v>
      </c>
      <c r="K33" s="133">
        <v>0.28999999999999998</v>
      </c>
      <c r="L33" s="153"/>
      <c r="M33" s="152">
        <f>IF(ISNUMBER(K33/G33),IF(NOT(K33/G33=0),K33/G33, " "), " ")</f>
        <v>5.7999999999999989</v>
      </c>
      <c r="N33" s="150" t="s">
        <v>138</v>
      </c>
    </row>
    <row r="34" spans="1:14" ht="57" x14ac:dyDescent="0.25">
      <c r="A34" s="154">
        <v>7</v>
      </c>
      <c r="B34" s="155" t="s">
        <v>139</v>
      </c>
      <c r="C34" s="136" t="s">
        <v>140</v>
      </c>
      <c r="D34" s="156" t="s">
        <v>141</v>
      </c>
      <c r="E34" s="157">
        <v>2.5680000000000001</v>
      </c>
      <c r="F34" s="138" t="s">
        <v>142</v>
      </c>
      <c r="G34" s="138">
        <v>31.59</v>
      </c>
      <c r="H34" s="158">
        <v>50.12</v>
      </c>
      <c r="I34" s="158">
        <v>128.69999999999999</v>
      </c>
      <c r="J34" s="138" t="s">
        <v>143</v>
      </c>
      <c r="K34" s="138">
        <v>132.43</v>
      </c>
      <c r="L34" s="159"/>
      <c r="M34" s="158">
        <f>IF(ISNUMBER(K34/G34),IF(NOT(K34/G34=0),K34/G34, " "), " ")</f>
        <v>4.1921494143716371</v>
      </c>
      <c r="N34" s="156" t="s">
        <v>144</v>
      </c>
    </row>
    <row r="35" spans="1:14" x14ac:dyDescent="0.25">
      <c r="A35" s="140" t="s">
        <v>90</v>
      </c>
      <c r="B35" s="141"/>
      <c r="C35" s="141"/>
      <c r="D35" s="141"/>
      <c r="E35" s="141"/>
      <c r="F35" s="141"/>
      <c r="G35" s="160">
        <v>58</v>
      </c>
      <c r="H35" s="161"/>
      <c r="I35" s="161"/>
      <c r="J35" s="161"/>
      <c r="K35" s="160">
        <v>436</v>
      </c>
      <c r="L35" s="162"/>
      <c r="M35" s="160">
        <f ca="1">IF(ISNUMBER(INDIRECT("K" &amp; ROW())/INDIRECT("G" &amp; ROW())),INDIRECT("K" &amp; ROW())/INDIRECT("G" &amp; ROW()), " ")</f>
        <v>7.5172413793103452</v>
      </c>
      <c r="N35" s="142" t="s">
        <v>145</v>
      </c>
    </row>
    <row r="36" spans="1:14" x14ac:dyDescent="0.25">
      <c r="A36" s="140" t="s">
        <v>93</v>
      </c>
      <c r="B36" s="141"/>
      <c r="C36" s="141"/>
      <c r="D36" s="141"/>
      <c r="E36" s="141"/>
      <c r="F36" s="141"/>
      <c r="G36" s="160"/>
      <c r="H36" s="161"/>
      <c r="I36" s="161"/>
      <c r="J36" s="161"/>
      <c r="K36" s="160"/>
      <c r="L36" s="162"/>
      <c r="M36" s="160" t="str">
        <f ca="1">IF(ISNUMBER(INDIRECT("K" &amp; ROW())/INDIRECT("G" &amp; ROW())),INDIRECT("K" &amp; ROW())/INDIRECT("G" &amp; ROW()), " ")</f>
        <v xml:space="preserve"> </v>
      </c>
      <c r="N36" s="142" t="s">
        <v>145</v>
      </c>
    </row>
    <row r="37" spans="1:14" x14ac:dyDescent="0.25">
      <c r="A37" s="140" t="s">
        <v>94</v>
      </c>
      <c r="B37" s="141"/>
      <c r="C37" s="141"/>
      <c r="D37" s="141"/>
      <c r="E37" s="141"/>
      <c r="F37" s="141"/>
      <c r="G37" s="160">
        <v>24</v>
      </c>
      <c r="H37" s="161"/>
      <c r="I37" s="161"/>
      <c r="J37" s="161"/>
      <c r="K37" s="160">
        <v>288</v>
      </c>
      <c r="L37" s="162"/>
      <c r="M37" s="160">
        <f ca="1">IF(ISNUMBER(INDIRECT("K" &amp; ROW())/INDIRECT("G" &amp; ROW())),INDIRECT("K" &amp; ROW())/INDIRECT("G" &amp; ROW()), " ")</f>
        <v>12</v>
      </c>
      <c r="N37" s="142" t="s">
        <v>145</v>
      </c>
    </row>
    <row r="38" spans="1:14" x14ac:dyDescent="0.25">
      <c r="A38" s="140" t="s">
        <v>95</v>
      </c>
      <c r="B38" s="141"/>
      <c r="C38" s="141"/>
      <c r="D38" s="141"/>
      <c r="E38" s="141"/>
      <c r="F38" s="141"/>
      <c r="G38" s="160">
        <v>33</v>
      </c>
      <c r="H38" s="161"/>
      <c r="I38" s="161"/>
      <c r="J38" s="161"/>
      <c r="K38" s="160">
        <v>141</v>
      </c>
      <c r="L38" s="162"/>
      <c r="M38" s="160">
        <f ca="1">IF(ISNUMBER(INDIRECT("K" &amp; ROW())/INDIRECT("G" &amp; ROW())),INDIRECT("K" &amp; ROW())/INDIRECT("G" &amp; ROW()), " ")</f>
        <v>4.2727272727272725</v>
      </c>
      <c r="N38" s="142" t="s">
        <v>145</v>
      </c>
    </row>
    <row r="39" spans="1:14" x14ac:dyDescent="0.25">
      <c r="A39" s="140" t="s">
        <v>96</v>
      </c>
      <c r="B39" s="141"/>
      <c r="C39" s="141"/>
      <c r="D39" s="141"/>
      <c r="E39" s="141"/>
      <c r="F39" s="141"/>
      <c r="G39" s="160">
        <v>1</v>
      </c>
      <c r="H39" s="161"/>
      <c r="I39" s="161"/>
      <c r="J39" s="161"/>
      <c r="K39" s="160">
        <v>7</v>
      </c>
      <c r="L39" s="162"/>
      <c r="M39" s="160">
        <f ca="1">IF(ISNUMBER(INDIRECT("K" &amp; ROW())/INDIRECT("G" &amp; ROW())),INDIRECT("K" &amp; ROW())/INDIRECT("G" &amp; ROW()), " ")</f>
        <v>7</v>
      </c>
      <c r="N39" s="142" t="s">
        <v>145</v>
      </c>
    </row>
    <row r="40" spans="1:14" x14ac:dyDescent="0.25">
      <c r="A40" s="143" t="s">
        <v>97</v>
      </c>
      <c r="B40" s="144"/>
      <c r="C40" s="144"/>
      <c r="D40" s="144"/>
      <c r="E40" s="144"/>
      <c r="F40" s="144"/>
      <c r="G40" s="163">
        <v>25</v>
      </c>
      <c r="H40" s="164"/>
      <c r="I40" s="164"/>
      <c r="J40" s="164"/>
      <c r="K40" s="163">
        <v>253</v>
      </c>
      <c r="L40" s="165"/>
      <c r="M40" s="163">
        <f ca="1">IF(ISNUMBER(INDIRECT("K" &amp; ROW())/INDIRECT("G" &amp; ROW())),INDIRECT("K" &amp; ROW())/INDIRECT("G" &amp; ROW()), " ")</f>
        <v>10.119999999999999</v>
      </c>
      <c r="N40" s="145" t="s">
        <v>145</v>
      </c>
    </row>
    <row r="41" spans="1:14" x14ac:dyDescent="0.25">
      <c r="A41" s="143" t="s">
        <v>98</v>
      </c>
      <c r="B41" s="144"/>
      <c r="C41" s="144"/>
      <c r="D41" s="144"/>
      <c r="E41" s="144"/>
      <c r="F41" s="144"/>
      <c r="G41" s="163">
        <v>14</v>
      </c>
      <c r="H41" s="164"/>
      <c r="I41" s="164"/>
      <c r="J41" s="164"/>
      <c r="K41" s="163">
        <v>138</v>
      </c>
      <c r="L41" s="165"/>
      <c r="M41" s="163">
        <f ca="1">IF(ISNUMBER(INDIRECT("K" &amp; ROW())/INDIRECT("G" &amp; ROW())),INDIRECT("K" &amp; ROW())/INDIRECT("G" &amp; ROW()), " ")</f>
        <v>9.8571428571428577</v>
      </c>
      <c r="N41" s="145" t="s">
        <v>145</v>
      </c>
    </row>
    <row r="42" spans="1:14" x14ac:dyDescent="0.25">
      <c r="A42" s="143" t="s">
        <v>99</v>
      </c>
      <c r="B42" s="144"/>
      <c r="C42" s="144"/>
      <c r="D42" s="144"/>
      <c r="E42" s="144"/>
      <c r="F42" s="144"/>
      <c r="G42" s="163"/>
      <c r="H42" s="164"/>
      <c r="I42" s="164"/>
      <c r="J42" s="164"/>
      <c r="K42" s="163"/>
      <c r="L42" s="165"/>
      <c r="M42" s="163" t="str">
        <f ca="1">IF(ISNUMBER(INDIRECT("K" &amp; ROW())/INDIRECT("G" &amp; ROW())),INDIRECT("K" &amp; ROW())/INDIRECT("G" &amp; ROW()), " ")</f>
        <v xml:space="preserve"> </v>
      </c>
      <c r="N42" s="145" t="s">
        <v>145</v>
      </c>
    </row>
    <row r="43" spans="1:14" ht="30" customHeight="1" x14ac:dyDescent="0.25">
      <c r="A43" s="140" t="s">
        <v>100</v>
      </c>
      <c r="B43" s="141"/>
      <c r="C43" s="141"/>
      <c r="D43" s="141"/>
      <c r="E43" s="141"/>
      <c r="F43" s="141"/>
      <c r="G43" s="160">
        <v>97</v>
      </c>
      <c r="H43" s="161"/>
      <c r="I43" s="161"/>
      <c r="J43" s="161"/>
      <c r="K43" s="160">
        <v>827</v>
      </c>
      <c r="L43" s="162"/>
      <c r="M43" s="160">
        <f ca="1">IF(ISNUMBER(INDIRECT("K" &amp; ROW())/INDIRECT("G" &amp; ROW())),INDIRECT("K" &amp; ROW())/INDIRECT("G" &amp; ROW()), " ")</f>
        <v>8.5257731958762886</v>
      </c>
      <c r="N43" s="142" t="s">
        <v>145</v>
      </c>
    </row>
    <row r="44" spans="1:14" x14ac:dyDescent="0.25">
      <c r="A44" s="140" t="s">
        <v>101</v>
      </c>
      <c r="B44" s="141"/>
      <c r="C44" s="141"/>
      <c r="D44" s="141"/>
      <c r="E44" s="141"/>
      <c r="F44" s="141"/>
      <c r="G44" s="160">
        <v>97</v>
      </c>
      <c r="H44" s="161"/>
      <c r="I44" s="161"/>
      <c r="J44" s="161"/>
      <c r="K44" s="160">
        <v>827</v>
      </c>
      <c r="L44" s="162"/>
      <c r="M44" s="160">
        <f ca="1">IF(ISNUMBER(INDIRECT("K" &amp; ROW())/INDIRECT("G" &amp; ROW())),INDIRECT("K" &amp; ROW())/INDIRECT("G" &amp; ROW()), " ")</f>
        <v>8.5257731958762886</v>
      </c>
      <c r="N44" s="142" t="s">
        <v>145</v>
      </c>
    </row>
    <row r="45" spans="1:14" ht="30" customHeight="1" x14ac:dyDescent="0.25">
      <c r="A45" s="140" t="s">
        <v>102</v>
      </c>
      <c r="B45" s="141"/>
      <c r="C45" s="141"/>
      <c r="D45" s="141"/>
      <c r="E45" s="141"/>
      <c r="F45" s="141"/>
      <c r="G45" s="160">
        <v>7.27</v>
      </c>
      <c r="H45" s="161"/>
      <c r="I45" s="161"/>
      <c r="J45" s="161"/>
      <c r="K45" s="160">
        <v>38.159999999999997</v>
      </c>
      <c r="L45" s="162"/>
      <c r="M45" s="160">
        <f ca="1">IF(ISNUMBER(INDIRECT("K" &amp; ROW())/INDIRECT("G" &amp; ROW())),INDIRECT("K" &amp; ROW())/INDIRECT("G" &amp; ROW()), " ")</f>
        <v>5.2489683631361759</v>
      </c>
      <c r="N45" s="142" t="s">
        <v>145</v>
      </c>
    </row>
    <row r="46" spans="1:14" x14ac:dyDescent="0.25">
      <c r="A46" s="143" t="s">
        <v>103</v>
      </c>
      <c r="B46" s="144"/>
      <c r="C46" s="144"/>
      <c r="D46" s="144"/>
      <c r="E46" s="144"/>
      <c r="F46" s="144"/>
      <c r="G46" s="163">
        <v>104.27</v>
      </c>
      <c r="H46" s="164"/>
      <c r="I46" s="164"/>
      <c r="J46" s="164"/>
      <c r="K46" s="163">
        <v>865.16</v>
      </c>
      <c r="L46" s="165"/>
      <c r="M46" s="163">
        <f ca="1">IF(ISNUMBER(INDIRECT("K" &amp; ROW())/INDIRECT("G" &amp; ROW())),INDIRECT("K" &amp; ROW())/INDIRECT("G" &amp; ROW()), " ")</f>
        <v>8.2973050733672196</v>
      </c>
      <c r="N46" s="145" t="s">
        <v>145</v>
      </c>
    </row>
    <row r="47" spans="1:14" x14ac:dyDescent="0.25">
      <c r="A47" s="48"/>
      <c r="G47" s="67"/>
      <c r="H47" s="68"/>
      <c r="I47" s="68"/>
      <c r="J47" s="68"/>
      <c r="K47" s="67"/>
      <c r="L47" s="69"/>
      <c r="M47" s="67"/>
      <c r="N47" s="48"/>
    </row>
    <row r="48" spans="1:14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  <row r="49" spans="1:14" x14ac:dyDescent="0.25">
      <c r="A49" s="75" t="s">
        <v>70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0"/>
      <c r="M49" s="29"/>
      <c r="N49" s="29"/>
    </row>
    <row r="50" spans="1:14" x14ac:dyDescent="0.25">
      <c r="A50" s="3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  <row r="51" spans="1:14" x14ac:dyDescent="0.25">
      <c r="A51" s="75" t="s">
        <v>71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</sheetData>
  <mergeCells count="43">
    <mergeCell ref="A43:F43"/>
    <mergeCell ref="A44:F44"/>
    <mergeCell ref="A45:F45"/>
    <mergeCell ref="A46:F46"/>
    <mergeCell ref="A37:F37"/>
    <mergeCell ref="A38:F38"/>
    <mergeCell ref="A39:F39"/>
    <mergeCell ref="A40:F40"/>
    <mergeCell ref="A41:F41"/>
    <mergeCell ref="A42:F42"/>
    <mergeCell ref="A24:N24"/>
    <mergeCell ref="A25:N25"/>
    <mergeCell ref="A27:N27"/>
    <mergeCell ref="A30:N30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