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9" i="16"/>
  <c r="M30" i="16"/>
  <c r="M32" i="16"/>
  <c r="M33" i="16"/>
  <c r="M34" i="16"/>
  <c r="M35" i="16"/>
  <c r="M36" i="16"/>
  <c r="M37" i="16"/>
  <c r="M4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41" i="16"/>
  <c r="M45" i="16"/>
  <c r="M49" i="16"/>
  <c r="M53" i="16"/>
  <c r="M47" i="16"/>
  <c r="M44" i="16"/>
  <c r="M52" i="16"/>
  <c r="M42" i="16"/>
  <c r="M46" i="16"/>
  <c r="M50" i="16"/>
  <c r="M43" i="16"/>
  <c r="M51" i="16"/>
  <c r="M4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<sst xmlns="http://schemas.openxmlformats.org/spreadsheetml/2006/main" count="248" uniqueCount="164">
  <si>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</si>
  <si>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</si>
  <si>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</si>
  <si>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</si>
  <si>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</si>
  <si>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</si>
  <si>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</si>
  <si>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</si>
  <si>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</si>
  <si>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</si>
  <si>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</si>
  <si>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</si>
  <si>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</si>
  <si>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</si>
  <si>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</si>
  <si>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</si>
  <si>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</si>
  <si>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</si>
  <si>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</si>
  <si>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</si>
  <si>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</si>
  <si>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</si>
  <si>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</si>
  <si>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</si>
  <si>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</si>
  <si>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</si>
  <si>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</si>
  <si>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</si>
  <si>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</si>
  <si>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</si>
  <si>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</si>
  <si>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</si>
  <si>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</si>
  <si>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</si>
  <si>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</si>
  <si>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</si>
  <si>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</si>
  <si>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</si>
  <si>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</si>
  <si>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</si>
  <si>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</si>
  <si>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</si>
  <si>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</si>
  <si>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</si>
  <si>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</si>
  <si>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</si>
  <si>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</si>
  <si>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</si>
  <si>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</si>
  <si>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</si>
  <si>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</si>
  <si>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</si>
  <si>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</si>
  <si>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</si>
  <si>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</si>
  <si>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</si>
  <si>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</si>
  <si>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</si>
  <si>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</si>
  <si>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</si>
  <si>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</si>
  <si>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</si>
  <si>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</si>
  <si>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</si>
  <si>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</si>
  <si>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</si>
  <si>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</si>
  <si>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</si>
  <si>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</si>
  <si>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11</t>
  </si>
  <si>
    <t>Сдал:  _________________ //</t>
  </si>
  <si>
    <t>Принял:  _________________ //</t>
  </si>
  <si>
    <t>Раздел 3. АВГУСТ</t>
  </si>
  <si>
    <t>ремонт фасада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</si>
  <si>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</si>
  <si>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0,211
67
40</t>
  </si>
  <si>
    <t>2230,33
_____
1413,49</t>
  </si>
  <si>
    <t>769
372
236</t>
  </si>
  <si>
    <t>471
_____
298</t>
  </si>
  <si>
    <t>6878
3786
2260</t>
  </si>
  <si>
    <t>5650
_____
1227</t>
  </si>
  <si>
    <t>Р</t>
  </si>
  <si>
    <t>ТЕРр62-19-1
Окраска известковыми составами ранее окрашенных фасадов простых: по штукатурке с земли и лесов
100 м2 окрашиваемой поверхности (без вычета проемов)
НР 68%=80%*0.85 от ФОТ
СП 40%=50%*0.8 от ФОТ</t>
  </si>
  <si>
    <t>0,423
68
40</t>
  </si>
  <si>
    <t>190,69
_____
158,08</t>
  </si>
  <si>
    <t>149
65
41</t>
  </si>
  <si>
    <t>81
_____
67</t>
  </si>
  <si>
    <t>1319
659
388</t>
  </si>
  <si>
    <t>969
_____
342</t>
  </si>
  <si>
    <t>Итого прямые затраты по акту</t>
  </si>
  <si>
    <t>552
_____
365</t>
  </si>
  <si>
    <t>6619
_____
1569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</si>
  <si>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</si>
  <si>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</si>
  <si>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</si>
  <si>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</si>
  <si>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</si>
  <si>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</si>
  <si>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</si>
  <si>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</si>
  <si>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</si>
  <si>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</si>
  <si>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</si>
  <si>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</si>
  <si>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</si>
  <si>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</si>
  <si>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</si>
  <si>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</si>
  <si>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</si>
  <si>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</si>
  <si>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</si>
  <si>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</si>
  <si>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1-3-2</t>
  </si>
  <si>
    <t>Затраты труда рабочих (ср 3,2)</t>
  </si>
  <si>
    <t xml:space="preserve">11,05
</t>
  </si>
  <si>
    <t xml:space="preserve">132,66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</si>
  <si>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</si>
  <si>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</si>
  <si>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</si>
  <si>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</si>
  <si>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</si>
  <si>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</si>
  <si>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</si>
  <si>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</si>
  <si>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</si>
  <si>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</si>
  <si>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101-1712</t>
  </si>
  <si>
    <t>Шпатлевка клеевая</t>
  </si>
  <si>
    <t xml:space="preserve">т
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</si>
  <si>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</si>
  <si>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</si>
  <si>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</si>
  <si>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</si>
  <si>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</si>
  <si>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</si>
  <si>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</si>
  <si>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</si>
  <si>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</si>
  <si>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101-1974</t>
  </si>
  <si>
    <t>Пигмент тертый</t>
  </si>
  <si>
    <t xml:space="preserve">56,4
</t>
  </si>
  <si>
    <t xml:space="preserve">277,09
</t>
  </si>
  <si>
    <t>Среднее (14.01.2086, 14.01.208.8)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</si>
  <si>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</si>
  <si>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</si>
  <si>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</si>
  <si>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</si>
  <si>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2639,93
</t>
  </si>
  <si>
    <t>МТРиЭ ЧО, Пост.от 05.11.2015 г. №52/1, п.081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</si>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</sst>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A46" workbookViewId="0">
      <selection activeCell="A52" sqref="A52:IV5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50.4</v>
      </c>
      <c r="X14" s="27">
        <v>50.4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1718.83/1000</f>
        <v>1.7188299999999999</v>
      </c>
      <c r="I27" s="85"/>
      <c r="J27" s="35" t="s">
        <v>5</v>
      </c>
      <c r="K27" s="86">
        <f>15782.51/1000</f>
        <v>15.78251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5.04E-2</v>
      </c>
      <c r="I30" s="85"/>
      <c r="J30" s="35" t="s">
        <v>7</v>
      </c>
      <c r="K30" s="86">
        <f>(X14+X15)/1000</f>
        <v>5.04E-2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552</v>
      </c>
      <c r="Z30" s="71">
        <v>437</v>
      </c>
      <c r="AA30" s="71">
        <v>277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552/1000</f>
        <v>0.55200000000000005</v>
      </c>
      <c r="I31" s="85"/>
      <c r="J31" s="35" t="s">
        <v>5</v>
      </c>
      <c r="K31" s="86">
        <f>6619/1000</f>
        <v>6.6189999999999998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6619</v>
      </c>
      <c r="Z31" s="72">
        <v>4445</v>
      </c>
      <c r="AA31" s="72">
        <v>2648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11</v>
      </c>
      <c r="C42" s="134" t="s">
        <v>74</v>
      </c>
      <c r="D42" s="135" t="s">
        <v>75</v>
      </c>
      <c r="E42" s="136">
        <v>3645.46</v>
      </c>
      <c r="F42" s="137" t="s">
        <v>76</v>
      </c>
      <c r="G42" s="136">
        <v>1.64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91.2" x14ac:dyDescent="0.25">
      <c r="A43" s="138">
        <v>2</v>
      </c>
      <c r="B43" s="139">
        <v>12</v>
      </c>
      <c r="C43" s="140" t="s">
        <v>82</v>
      </c>
      <c r="D43" s="141" t="s">
        <v>83</v>
      </c>
      <c r="E43" s="142">
        <v>352.1</v>
      </c>
      <c r="F43" s="143" t="s">
        <v>84</v>
      </c>
      <c r="G43" s="142">
        <v>3.33</v>
      </c>
      <c r="H43" s="142" t="s">
        <v>85</v>
      </c>
      <c r="I43" s="142" t="s">
        <v>86</v>
      </c>
      <c r="J43" s="142">
        <v>1</v>
      </c>
      <c r="K43" s="142" t="s">
        <v>87</v>
      </c>
      <c r="L43" s="143" t="s">
        <v>88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>
        <v>8</v>
      </c>
    </row>
    <row r="44" spans="1:22" ht="34.200000000000003" x14ac:dyDescent="0.25">
      <c r="A44" s="144" t="s">
        <v>89</v>
      </c>
      <c r="B44" s="145"/>
      <c r="C44" s="145"/>
      <c r="D44" s="145"/>
      <c r="E44" s="145"/>
      <c r="F44" s="145"/>
      <c r="G44" s="145"/>
      <c r="H44" s="146">
        <v>918</v>
      </c>
      <c r="I44" s="146" t="s">
        <v>90</v>
      </c>
      <c r="J44" s="146">
        <v>1</v>
      </c>
      <c r="K44" s="146">
        <v>8197</v>
      </c>
      <c r="L44" s="146" t="s">
        <v>91</v>
      </c>
      <c r="M44" s="146"/>
      <c r="N44" s="146"/>
      <c r="O44" s="146"/>
      <c r="P44" s="146"/>
      <c r="Q44" s="146"/>
      <c r="R44" s="146"/>
      <c r="S44" s="146"/>
      <c r="T44" s="146"/>
      <c r="U44" s="146"/>
      <c r="V44" s="146">
        <v>9</v>
      </c>
    </row>
    <row r="45" spans="1:22" x14ac:dyDescent="0.25">
      <c r="A45" s="144" t="s">
        <v>92</v>
      </c>
      <c r="B45" s="145"/>
      <c r="C45" s="145"/>
      <c r="D45" s="145"/>
      <c r="E45" s="145"/>
      <c r="F45" s="145"/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</row>
    <row r="46" spans="1:22" x14ac:dyDescent="0.25">
      <c r="A46" s="144" t="s">
        <v>93</v>
      </c>
      <c r="B46" s="145"/>
      <c r="C46" s="145"/>
      <c r="D46" s="145"/>
      <c r="E46" s="145"/>
      <c r="F46" s="145"/>
      <c r="G46" s="145"/>
      <c r="H46" s="146">
        <v>552</v>
      </c>
      <c r="I46" s="146"/>
      <c r="J46" s="146"/>
      <c r="K46" s="146">
        <v>6619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94</v>
      </c>
      <c r="B47" s="145"/>
      <c r="C47" s="145"/>
      <c r="D47" s="145"/>
      <c r="E47" s="145"/>
      <c r="F47" s="145"/>
      <c r="G47" s="145"/>
      <c r="H47" s="146">
        <v>365</v>
      </c>
      <c r="I47" s="146"/>
      <c r="J47" s="146"/>
      <c r="K47" s="146">
        <v>1569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95</v>
      </c>
      <c r="B48" s="145"/>
      <c r="C48" s="145"/>
      <c r="D48" s="145"/>
      <c r="E48" s="145"/>
      <c r="F48" s="145"/>
      <c r="G48" s="145"/>
      <c r="H48" s="146">
        <v>1</v>
      </c>
      <c r="I48" s="146"/>
      <c r="J48" s="146"/>
      <c r="K48" s="146">
        <v>9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7" t="s">
        <v>96</v>
      </c>
      <c r="B49" s="148"/>
      <c r="C49" s="148"/>
      <c r="D49" s="148"/>
      <c r="E49" s="148"/>
      <c r="F49" s="148"/>
      <c r="G49" s="148"/>
      <c r="H49" s="149">
        <v>437</v>
      </c>
      <c r="I49" s="149"/>
      <c r="J49" s="149"/>
      <c r="K49" s="149">
        <v>4445</v>
      </c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x14ac:dyDescent="0.25">
      <c r="A50" s="147" t="s">
        <v>97</v>
      </c>
      <c r="B50" s="148"/>
      <c r="C50" s="148"/>
      <c r="D50" s="148"/>
      <c r="E50" s="148"/>
      <c r="F50" s="148"/>
      <c r="G50" s="148"/>
      <c r="H50" s="149">
        <v>277</v>
      </c>
      <c r="I50" s="149"/>
      <c r="J50" s="149"/>
      <c r="K50" s="149">
        <v>2648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98</v>
      </c>
      <c r="B51" s="148"/>
      <c r="C51" s="148"/>
      <c r="D51" s="148"/>
      <c r="E51" s="148"/>
      <c r="F51" s="148"/>
      <c r="G51" s="148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idden="1" x14ac:dyDescent="0.25">
      <c r="A52" s="144" t="s">
        <v>99</v>
      </c>
      <c r="B52" s="145"/>
      <c r="C52" s="145"/>
      <c r="D52" s="145"/>
      <c r="E52" s="145"/>
      <c r="F52" s="145"/>
      <c r="G52" s="145"/>
      <c r="H52" s="146">
        <v>1377</v>
      </c>
      <c r="I52" s="146"/>
      <c r="J52" s="146"/>
      <c r="K52" s="146">
        <v>12924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hidden="1" x14ac:dyDescent="0.25">
      <c r="A53" s="144" t="s">
        <v>100</v>
      </c>
      <c r="B53" s="145"/>
      <c r="C53" s="145"/>
      <c r="D53" s="145"/>
      <c r="E53" s="145"/>
      <c r="F53" s="145"/>
      <c r="G53" s="145"/>
      <c r="H53" s="146">
        <v>255</v>
      </c>
      <c r="I53" s="146"/>
      <c r="J53" s="146"/>
      <c r="K53" s="146">
        <v>2366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101</v>
      </c>
      <c r="B54" s="145"/>
      <c r="C54" s="145"/>
      <c r="D54" s="145"/>
      <c r="E54" s="145"/>
      <c r="F54" s="145"/>
      <c r="G54" s="145"/>
      <c r="H54" s="146">
        <v>1632</v>
      </c>
      <c r="I54" s="146"/>
      <c r="J54" s="146"/>
      <c r="K54" s="146">
        <v>15290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ht="30" customHeight="1" x14ac:dyDescent="0.25">
      <c r="A55" s="144" t="s">
        <v>102</v>
      </c>
      <c r="B55" s="145"/>
      <c r="C55" s="145"/>
      <c r="D55" s="145"/>
      <c r="E55" s="145"/>
      <c r="F55" s="145"/>
      <c r="G55" s="145"/>
      <c r="H55" s="146">
        <v>86.83</v>
      </c>
      <c r="I55" s="146"/>
      <c r="J55" s="146"/>
      <c r="K55" s="146">
        <v>492.51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7" t="s">
        <v>103</v>
      </c>
      <c r="B56" s="148"/>
      <c r="C56" s="148"/>
      <c r="D56" s="148"/>
      <c r="E56" s="148"/>
      <c r="F56" s="148"/>
      <c r="G56" s="148"/>
      <c r="H56" s="149">
        <v>1718.83</v>
      </c>
      <c r="I56" s="149"/>
      <c r="J56" s="149"/>
      <c r="K56" s="149">
        <v>15782.51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62</v>
      </c>
      <c r="D58" s="48"/>
      <c r="E58" s="48"/>
      <c r="F58" s="48"/>
      <c r="G58" s="48"/>
      <c r="H58" s="74">
        <f>IF(ISBLANK(Y30),"",ROUND(Z30/Y30,2)*100)</f>
        <v>79</v>
      </c>
      <c r="I58" s="48"/>
      <c r="J58" s="48"/>
      <c r="K58" s="74">
        <f>IF(ISBLANK(Y31),"",ROUND(Z31/Y31,2)*100)</f>
        <v>67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63</v>
      </c>
      <c r="D59" s="48"/>
      <c r="E59" s="48"/>
      <c r="F59" s="48"/>
      <c r="G59" s="48"/>
      <c r="H59" s="45">
        <f>IF(ISBLANK(Y30),"",ROUND(AA30/Y30,2)*100)</f>
        <v>50</v>
      </c>
      <c r="I59" s="48"/>
      <c r="J59" s="48"/>
      <c r="K59" s="45">
        <f>IF(ISBLANK(Y31),"",ROUND(AA31/Y31,2)*100)</f>
        <v>40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7">
    <mergeCell ref="A54:G54"/>
    <mergeCell ref="A55:G55"/>
    <mergeCell ref="A56:G56"/>
    <mergeCell ref="A48:G48"/>
    <mergeCell ref="A49:G49"/>
    <mergeCell ref="A50:G50"/>
    <mergeCell ref="A51:G51"/>
    <mergeCell ref="A52:G52"/>
    <mergeCell ref="A53:G53"/>
    <mergeCell ref="A40:V40"/>
    <mergeCell ref="A41:V41"/>
    <mergeCell ref="A44:G44"/>
    <mergeCell ref="A45:G45"/>
    <mergeCell ref="A46:G46"/>
    <mergeCell ref="A47:G4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1718.83/1000</f>
        <v>1.7188299999999999</v>
      </c>
      <c r="H11" s="85"/>
      <c r="I11" s="55" t="s">
        <v>5</v>
      </c>
      <c r="J11" s="86">
        <f>15782.51/1000</f>
        <v>15.78251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5.04E-2</v>
      </c>
      <c r="H14" s="85"/>
      <c r="I14" s="55" t="s">
        <v>7</v>
      </c>
      <c r="J14" s="86">
        <f>(P14+P15)/1000</f>
        <v>5.04E-2</v>
      </c>
      <c r="K14" s="87"/>
      <c r="L14" s="58">
        <v>591</v>
      </c>
      <c r="M14" s="35" t="s">
        <v>7</v>
      </c>
      <c r="N14" s="57"/>
      <c r="O14" s="26">
        <v>50.4</v>
      </c>
      <c r="P14" s="27">
        <v>50.4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552/1000</f>
        <v>0.55200000000000005</v>
      </c>
      <c r="H15" s="117"/>
      <c r="I15" s="55" t="s">
        <v>5</v>
      </c>
      <c r="J15" s="86">
        <f>6619/1000</f>
        <v>6.6189999999999998</v>
      </c>
      <c r="K15" s="87"/>
      <c r="L15" s="59">
        <v>469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107</v>
      </c>
      <c r="C26" s="134" t="s">
        <v>108</v>
      </c>
      <c r="D26" s="154" t="s">
        <v>109</v>
      </c>
      <c r="E26" s="155">
        <v>7.81</v>
      </c>
      <c r="F26" s="136" t="s">
        <v>110</v>
      </c>
      <c r="G26" s="136">
        <v>80.680000000000007</v>
      </c>
      <c r="H26" s="156"/>
      <c r="I26" s="156"/>
      <c r="J26" s="136" t="s">
        <v>111</v>
      </c>
      <c r="K26" s="136">
        <v>968.83</v>
      </c>
      <c r="L26" s="157"/>
      <c r="M26" s="156">
        <f>IF(ISNUMBER(K26/G26),IF(NOT(K26/G26=0),K26/G26, " "), " ")</f>
        <v>12.008304412493802</v>
      </c>
      <c r="N26" s="154"/>
    </row>
    <row r="27" spans="1:23" s="29" customFormat="1" ht="22.8" x14ac:dyDescent="0.25">
      <c r="A27" s="152">
        <v>2</v>
      </c>
      <c r="B27" s="153" t="s">
        <v>112</v>
      </c>
      <c r="C27" s="134" t="s">
        <v>113</v>
      </c>
      <c r="D27" s="154" t="s">
        <v>109</v>
      </c>
      <c r="E27" s="155">
        <v>42.59</v>
      </c>
      <c r="F27" s="136" t="s">
        <v>114</v>
      </c>
      <c r="G27" s="136">
        <v>470.62</v>
      </c>
      <c r="H27" s="156"/>
      <c r="I27" s="156"/>
      <c r="J27" s="136" t="s">
        <v>115</v>
      </c>
      <c r="K27" s="136">
        <v>5649.99</v>
      </c>
      <c r="L27" s="157"/>
      <c r="M27" s="156">
        <f>IF(ISNUMBER(K27/G27),IF(NOT(K27/G27=0),K27/G27, " "), " ")</f>
        <v>12.005418384259062</v>
      </c>
      <c r="N27" s="154"/>
    </row>
    <row r="28" spans="1:23" s="29" customFormat="1" ht="19.350000000000001" customHeight="1" x14ac:dyDescent="0.25">
      <c r="A28" s="128" t="s">
        <v>116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>
        <v>30401</v>
      </c>
      <c r="C29" s="134" t="s">
        <v>117</v>
      </c>
      <c r="D29" s="154" t="s">
        <v>118</v>
      </c>
      <c r="E29" s="155">
        <v>0.19</v>
      </c>
      <c r="F29" s="136" t="s">
        <v>119</v>
      </c>
      <c r="G29" s="136">
        <v>0.44</v>
      </c>
      <c r="H29" s="156"/>
      <c r="I29" s="156"/>
      <c r="J29" s="136" t="s">
        <v>120</v>
      </c>
      <c r="K29" s="136">
        <v>1.33</v>
      </c>
      <c r="L29" s="157"/>
      <c r="M29" s="156">
        <f>IF(ISNUMBER(K29/G29),IF(NOT(K29/G29=0),K29/G29, " "), " ")</f>
        <v>3.0227272727272729</v>
      </c>
      <c r="N29" s="154" t="s">
        <v>121</v>
      </c>
    </row>
    <row r="30" spans="1:23" ht="22.8" x14ac:dyDescent="0.25">
      <c r="A30" s="152">
        <v>4</v>
      </c>
      <c r="B30" s="153">
        <v>400001</v>
      </c>
      <c r="C30" s="134" t="s">
        <v>122</v>
      </c>
      <c r="D30" s="154" t="s">
        <v>118</v>
      </c>
      <c r="E30" s="155">
        <v>0.01</v>
      </c>
      <c r="F30" s="136" t="s">
        <v>123</v>
      </c>
      <c r="G30" s="136">
        <v>1.03</v>
      </c>
      <c r="H30" s="156"/>
      <c r="I30" s="156"/>
      <c r="J30" s="136" t="s">
        <v>124</v>
      </c>
      <c r="K30" s="136">
        <v>5.87</v>
      </c>
      <c r="L30" s="157"/>
      <c r="M30" s="156">
        <f>IF(ISNUMBER(K30/G30),IF(NOT(K30/G30=0),K30/G30, " "), " ")</f>
        <v>5.6990291262135919</v>
      </c>
      <c r="N30" s="154" t="s">
        <v>121</v>
      </c>
    </row>
    <row r="31" spans="1:23" ht="19.350000000000001" customHeight="1" x14ac:dyDescent="0.25">
      <c r="A31" s="128" t="s">
        <v>125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5</v>
      </c>
      <c r="B32" s="153" t="s">
        <v>126</v>
      </c>
      <c r="C32" s="134" t="s">
        <v>127</v>
      </c>
      <c r="D32" s="154" t="s">
        <v>128</v>
      </c>
      <c r="E32" s="155">
        <v>1.04E-2</v>
      </c>
      <c r="F32" s="136" t="s">
        <v>129</v>
      </c>
      <c r="G32" s="136">
        <v>51.48</v>
      </c>
      <c r="H32" s="156">
        <v>24228.81</v>
      </c>
      <c r="I32" s="156">
        <v>251.98</v>
      </c>
      <c r="J32" s="136" t="s">
        <v>130</v>
      </c>
      <c r="K32" s="136">
        <v>260.56</v>
      </c>
      <c r="L32" s="157"/>
      <c r="M32" s="156">
        <f>IF(ISNUMBER(K32/G32),IF(NOT(K32/G32=0),K32/G32, " "), " ")</f>
        <v>5.0613830613830615</v>
      </c>
      <c r="N32" s="154" t="s">
        <v>131</v>
      </c>
    </row>
    <row r="33" spans="1:14" ht="22.8" x14ac:dyDescent="0.25">
      <c r="A33" s="152">
        <v>6</v>
      </c>
      <c r="B33" s="153" t="s">
        <v>132</v>
      </c>
      <c r="C33" s="134" t="s">
        <v>133</v>
      </c>
      <c r="D33" s="154" t="s">
        <v>134</v>
      </c>
      <c r="E33" s="155">
        <v>4.2299999999999997E-2</v>
      </c>
      <c r="F33" s="136" t="s">
        <v>135</v>
      </c>
      <c r="G33" s="136">
        <v>0.3</v>
      </c>
      <c r="H33" s="156">
        <v>37.97</v>
      </c>
      <c r="I33" s="156">
        <v>1.61</v>
      </c>
      <c r="J33" s="136" t="s">
        <v>136</v>
      </c>
      <c r="K33" s="136">
        <v>1.66</v>
      </c>
      <c r="L33" s="157"/>
      <c r="M33" s="156">
        <f>IF(ISNUMBER(K33/G33),IF(NOT(K33/G33=0),K33/G33, " "), " ")</f>
        <v>5.5333333333333332</v>
      </c>
      <c r="N33" s="154" t="s">
        <v>137</v>
      </c>
    </row>
    <row r="34" spans="1:14" ht="34.200000000000003" x14ac:dyDescent="0.25">
      <c r="A34" s="152">
        <v>7</v>
      </c>
      <c r="B34" s="153" t="s">
        <v>138</v>
      </c>
      <c r="C34" s="134" t="s">
        <v>139</v>
      </c>
      <c r="D34" s="154" t="s">
        <v>134</v>
      </c>
      <c r="E34" s="155">
        <v>0.16919999999999999</v>
      </c>
      <c r="F34" s="136" t="s">
        <v>140</v>
      </c>
      <c r="G34" s="136">
        <v>9.5399999999999991</v>
      </c>
      <c r="H34" s="156">
        <v>271.19</v>
      </c>
      <c r="I34" s="156">
        <v>45.89</v>
      </c>
      <c r="J34" s="136" t="s">
        <v>141</v>
      </c>
      <c r="K34" s="136">
        <v>46.88</v>
      </c>
      <c r="L34" s="157"/>
      <c r="M34" s="156">
        <f>IF(ISNUMBER(K34/G34),IF(NOT(K34/G34=0),K34/G34, " "), " ")</f>
        <v>4.9140461215932918</v>
      </c>
      <c r="N34" s="154" t="s">
        <v>142</v>
      </c>
    </row>
    <row r="35" spans="1:14" ht="34.200000000000003" x14ac:dyDescent="0.25">
      <c r="A35" s="152">
        <v>8</v>
      </c>
      <c r="B35" s="153" t="s">
        <v>143</v>
      </c>
      <c r="C35" s="134" t="s">
        <v>144</v>
      </c>
      <c r="D35" s="154" t="s">
        <v>145</v>
      </c>
      <c r="E35" s="155">
        <v>0.4642</v>
      </c>
      <c r="F35" s="136" t="s">
        <v>146</v>
      </c>
      <c r="G35" s="136">
        <v>298.02</v>
      </c>
      <c r="H35" s="156">
        <v>2192</v>
      </c>
      <c r="I35" s="156">
        <v>1017.53</v>
      </c>
      <c r="J35" s="136" t="s">
        <v>147</v>
      </c>
      <c r="K35" s="136">
        <v>1225.46</v>
      </c>
      <c r="L35" s="157"/>
      <c r="M35" s="156">
        <f>IF(ISNUMBER(K35/G35),IF(NOT(K35/G35=0),K35/G35, " "), " ")</f>
        <v>4.1120059056439171</v>
      </c>
      <c r="N35" s="154" t="s">
        <v>148</v>
      </c>
    </row>
    <row r="36" spans="1:14" ht="34.200000000000003" x14ac:dyDescent="0.25">
      <c r="A36" s="152">
        <v>9</v>
      </c>
      <c r="B36" s="153" t="s">
        <v>149</v>
      </c>
      <c r="C36" s="134" t="s">
        <v>150</v>
      </c>
      <c r="D36" s="154" t="s">
        <v>128</v>
      </c>
      <c r="E36" s="155">
        <v>7.7000000000000002E-3</v>
      </c>
      <c r="F36" s="136" t="s">
        <v>151</v>
      </c>
      <c r="G36" s="136">
        <v>5.57</v>
      </c>
      <c r="H36" s="156">
        <v>3941</v>
      </c>
      <c r="I36" s="156">
        <v>30.35</v>
      </c>
      <c r="J36" s="136" t="s">
        <v>152</v>
      </c>
      <c r="K36" s="136">
        <v>33.03</v>
      </c>
      <c r="L36" s="157"/>
      <c r="M36" s="156">
        <f>IF(ISNUMBER(K36/G36),IF(NOT(K36/G36=0),K36/G36, " "), " ")</f>
        <v>5.929982046678635</v>
      </c>
      <c r="N36" s="154" t="s">
        <v>153</v>
      </c>
    </row>
    <row r="37" spans="1:14" ht="34.200000000000003" x14ac:dyDescent="0.25">
      <c r="A37" s="152">
        <v>10</v>
      </c>
      <c r="B37" s="153" t="s">
        <v>154</v>
      </c>
      <c r="C37" s="134" t="s">
        <v>155</v>
      </c>
      <c r="D37" s="154" t="s">
        <v>145</v>
      </c>
      <c r="E37" s="155">
        <v>0.12640000000000001</v>
      </c>
      <c r="F37" s="136" t="s">
        <v>156</v>
      </c>
      <c r="G37" s="136">
        <v>0.39</v>
      </c>
      <c r="H37" s="156">
        <v>24.12</v>
      </c>
      <c r="I37" s="156">
        <v>3.05</v>
      </c>
      <c r="J37" s="136" t="s">
        <v>157</v>
      </c>
      <c r="K37" s="136">
        <v>3.05</v>
      </c>
      <c r="L37" s="157"/>
      <c r="M37" s="156">
        <f>IF(ISNUMBER(K37/G37),IF(NOT(K37/G37=0),K37/G37, " "), " ")</f>
        <v>7.8205128205128194</v>
      </c>
      <c r="N37" s="154" t="s">
        <v>158</v>
      </c>
    </row>
    <row r="38" spans="1:14" ht="19.350000000000001" customHeight="1" x14ac:dyDescent="0.25">
      <c r="A38" s="150" t="s">
        <v>159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14" ht="19.350000000000001" customHeight="1" x14ac:dyDescent="0.25">
      <c r="A39" s="128" t="s">
        <v>125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8">
        <v>11</v>
      </c>
      <c r="B40" s="159" t="s">
        <v>160</v>
      </c>
      <c r="C40" s="140" t="s">
        <v>161</v>
      </c>
      <c r="D40" s="160" t="s">
        <v>128</v>
      </c>
      <c r="E40" s="161">
        <v>1.0209999999999999</v>
      </c>
      <c r="F40" s="142" t="s">
        <v>162</v>
      </c>
      <c r="G40" s="142"/>
      <c r="H40" s="162"/>
      <c r="I40" s="162"/>
      <c r="J40" s="142" t="s">
        <v>162</v>
      </c>
      <c r="K40" s="142"/>
      <c r="L40" s="163"/>
      <c r="M40" s="162" t="str">
        <f>IF(ISNUMBER(K40/G40),IF(NOT(K40/G40=0),K40/G40, " "), " ")</f>
        <v xml:space="preserve"> </v>
      </c>
      <c r="N40" s="160"/>
    </row>
    <row r="41" spans="1:14" x14ac:dyDescent="0.25">
      <c r="A41" s="144" t="s">
        <v>89</v>
      </c>
      <c r="B41" s="145"/>
      <c r="C41" s="145"/>
      <c r="D41" s="145"/>
      <c r="E41" s="145"/>
      <c r="F41" s="145"/>
      <c r="G41" s="164">
        <v>918</v>
      </c>
      <c r="H41" s="165"/>
      <c r="I41" s="165"/>
      <c r="J41" s="165"/>
      <c r="K41" s="164">
        <v>8197</v>
      </c>
      <c r="L41" s="166"/>
      <c r="M41" s="164">
        <f ca="1">IF(ISNUMBER(INDIRECT("K" &amp; ROW())/INDIRECT("G" &amp; ROW())),INDIRECT("K" &amp; ROW())/INDIRECT("G" &amp; ROW()), " ")</f>
        <v>8.9291938997821347</v>
      </c>
      <c r="N41" s="146" t="s">
        <v>163</v>
      </c>
    </row>
    <row r="42" spans="1:14" x14ac:dyDescent="0.25">
      <c r="A42" s="144" t="s">
        <v>92</v>
      </c>
      <c r="B42" s="145"/>
      <c r="C42" s="145"/>
      <c r="D42" s="145"/>
      <c r="E42" s="145"/>
      <c r="F42" s="145"/>
      <c r="G42" s="164"/>
      <c r="H42" s="165"/>
      <c r="I42" s="165"/>
      <c r="J42" s="165"/>
      <c r="K42" s="164"/>
      <c r="L42" s="166"/>
      <c r="M42" s="164" t="str">
        <f ca="1">IF(ISNUMBER(INDIRECT("K" &amp; ROW())/INDIRECT("G" &amp; ROW())),INDIRECT("K" &amp; ROW())/INDIRECT("G" &amp; ROW()), " ")</f>
        <v xml:space="preserve"> </v>
      </c>
      <c r="N42" s="146" t="s">
        <v>163</v>
      </c>
    </row>
    <row r="43" spans="1:14" x14ac:dyDescent="0.25">
      <c r="A43" s="144" t="s">
        <v>93</v>
      </c>
      <c r="B43" s="145"/>
      <c r="C43" s="145"/>
      <c r="D43" s="145"/>
      <c r="E43" s="145"/>
      <c r="F43" s="145"/>
      <c r="G43" s="164">
        <v>552</v>
      </c>
      <c r="H43" s="165"/>
      <c r="I43" s="165"/>
      <c r="J43" s="165"/>
      <c r="K43" s="164">
        <v>6619</v>
      </c>
      <c r="L43" s="166"/>
      <c r="M43" s="164">
        <f ca="1">IF(ISNUMBER(INDIRECT("K" &amp; ROW())/INDIRECT("G" &amp; ROW())),INDIRECT("K" &amp; ROW())/INDIRECT("G" &amp; ROW()), " ")</f>
        <v>11.990942028985508</v>
      </c>
      <c r="N43" s="146" t="s">
        <v>163</v>
      </c>
    </row>
    <row r="44" spans="1:14" x14ac:dyDescent="0.25">
      <c r="A44" s="144" t="s">
        <v>94</v>
      </c>
      <c r="B44" s="145"/>
      <c r="C44" s="145"/>
      <c r="D44" s="145"/>
      <c r="E44" s="145"/>
      <c r="F44" s="145"/>
      <c r="G44" s="164">
        <v>365</v>
      </c>
      <c r="H44" s="165"/>
      <c r="I44" s="165"/>
      <c r="J44" s="165"/>
      <c r="K44" s="164">
        <v>1569</v>
      </c>
      <c r="L44" s="166"/>
      <c r="M44" s="164">
        <f ca="1">IF(ISNUMBER(INDIRECT("K" &amp; ROW())/INDIRECT("G" &amp; ROW())),INDIRECT("K" &amp; ROW())/INDIRECT("G" &amp; ROW()), " ")</f>
        <v>4.2986301369863016</v>
      </c>
      <c r="N44" s="146" t="s">
        <v>163</v>
      </c>
    </row>
    <row r="45" spans="1:14" x14ac:dyDescent="0.25">
      <c r="A45" s="144" t="s">
        <v>95</v>
      </c>
      <c r="B45" s="145"/>
      <c r="C45" s="145"/>
      <c r="D45" s="145"/>
      <c r="E45" s="145"/>
      <c r="F45" s="145"/>
      <c r="G45" s="164">
        <v>1</v>
      </c>
      <c r="H45" s="165"/>
      <c r="I45" s="165"/>
      <c r="J45" s="165"/>
      <c r="K45" s="164">
        <v>9</v>
      </c>
      <c r="L45" s="166"/>
      <c r="M45" s="164">
        <f ca="1">IF(ISNUMBER(INDIRECT("K" &amp; ROW())/INDIRECT("G" &amp; ROW())),INDIRECT("K" &amp; ROW())/INDIRECT("G" &amp; ROW()), " ")</f>
        <v>9</v>
      </c>
      <c r="N45" s="146" t="s">
        <v>163</v>
      </c>
    </row>
    <row r="46" spans="1:14" x14ac:dyDescent="0.25">
      <c r="A46" s="147" t="s">
        <v>96</v>
      </c>
      <c r="B46" s="148"/>
      <c r="C46" s="148"/>
      <c r="D46" s="148"/>
      <c r="E46" s="148"/>
      <c r="F46" s="148"/>
      <c r="G46" s="167">
        <v>437</v>
      </c>
      <c r="H46" s="168"/>
      <c r="I46" s="168"/>
      <c r="J46" s="168"/>
      <c r="K46" s="167">
        <v>4445</v>
      </c>
      <c r="L46" s="169"/>
      <c r="M46" s="167">
        <f ca="1">IF(ISNUMBER(INDIRECT("K" &amp; ROW())/INDIRECT("G" &amp; ROW())),INDIRECT("K" &amp; ROW())/INDIRECT("G" &amp; ROW()), " ")</f>
        <v>10.17162471395881</v>
      </c>
      <c r="N46" s="149" t="s">
        <v>163</v>
      </c>
    </row>
    <row r="47" spans="1:14" x14ac:dyDescent="0.25">
      <c r="A47" s="147" t="s">
        <v>97</v>
      </c>
      <c r="B47" s="148"/>
      <c r="C47" s="148"/>
      <c r="D47" s="148"/>
      <c r="E47" s="148"/>
      <c r="F47" s="148"/>
      <c r="G47" s="167">
        <v>277</v>
      </c>
      <c r="H47" s="168"/>
      <c r="I47" s="168"/>
      <c r="J47" s="168"/>
      <c r="K47" s="167">
        <v>2648</v>
      </c>
      <c r="L47" s="169"/>
      <c r="M47" s="167">
        <f ca="1">IF(ISNUMBER(INDIRECT("K" &amp; ROW())/INDIRECT("G" &amp; ROW())),INDIRECT("K" &amp; ROW())/INDIRECT("G" &amp; ROW()), " ")</f>
        <v>9.559566787003611</v>
      </c>
      <c r="N47" s="149" t="s">
        <v>163</v>
      </c>
    </row>
    <row r="48" spans="1:14" x14ac:dyDescent="0.25">
      <c r="A48" s="147" t="s">
        <v>98</v>
      </c>
      <c r="B48" s="148"/>
      <c r="C48" s="148"/>
      <c r="D48" s="148"/>
      <c r="E48" s="148"/>
      <c r="F48" s="148"/>
      <c r="G48" s="167"/>
      <c r="H48" s="168"/>
      <c r="I48" s="168"/>
      <c r="J48" s="168"/>
      <c r="K48" s="167"/>
      <c r="L48" s="169"/>
      <c r="M48" s="167" t="str">
        <f ca="1">IF(ISNUMBER(INDIRECT("K" &amp; ROW())/INDIRECT("G" &amp; ROW())),INDIRECT("K" &amp; ROW())/INDIRECT("G" &amp; ROW()), " ")</f>
        <v xml:space="preserve"> </v>
      </c>
      <c r="N48" s="149" t="s">
        <v>163</v>
      </c>
    </row>
    <row r="49" spans="1:14" x14ac:dyDescent="0.25">
      <c r="A49" s="144" t="s">
        <v>99</v>
      </c>
      <c r="B49" s="145"/>
      <c r="C49" s="145"/>
      <c r="D49" s="145"/>
      <c r="E49" s="145"/>
      <c r="F49" s="145"/>
      <c r="G49" s="164">
        <v>1377</v>
      </c>
      <c r="H49" s="165"/>
      <c r="I49" s="165"/>
      <c r="J49" s="165"/>
      <c r="K49" s="164">
        <v>12924</v>
      </c>
      <c r="L49" s="166"/>
      <c r="M49" s="164">
        <f ca="1">IF(ISNUMBER(INDIRECT("K" &amp; ROW())/INDIRECT("G" &amp; ROW())),INDIRECT("K" &amp; ROW())/INDIRECT("G" &amp; ROW()), " ")</f>
        <v>9.3856209150326801</v>
      </c>
      <c r="N49" s="146" t="s">
        <v>163</v>
      </c>
    </row>
    <row r="50" spans="1:14" x14ac:dyDescent="0.25">
      <c r="A50" s="144" t="s">
        <v>100</v>
      </c>
      <c r="B50" s="145"/>
      <c r="C50" s="145"/>
      <c r="D50" s="145"/>
      <c r="E50" s="145"/>
      <c r="F50" s="145"/>
      <c r="G50" s="164">
        <v>255</v>
      </c>
      <c r="H50" s="165"/>
      <c r="I50" s="165"/>
      <c r="J50" s="165"/>
      <c r="K50" s="164">
        <v>2366</v>
      </c>
      <c r="L50" s="166"/>
      <c r="M50" s="164">
        <f ca="1">IF(ISNUMBER(INDIRECT("K" &amp; ROW())/INDIRECT("G" &amp; ROW())),INDIRECT("K" &amp; ROW())/INDIRECT("G" &amp; ROW()), " ")</f>
        <v>9.2784313725490204</v>
      </c>
      <c r="N50" s="146" t="s">
        <v>163</v>
      </c>
    </row>
    <row r="51" spans="1:14" x14ac:dyDescent="0.25">
      <c r="A51" s="144" t="s">
        <v>101</v>
      </c>
      <c r="B51" s="145"/>
      <c r="C51" s="145"/>
      <c r="D51" s="145"/>
      <c r="E51" s="145"/>
      <c r="F51" s="145"/>
      <c r="G51" s="164">
        <v>1632</v>
      </c>
      <c r="H51" s="165"/>
      <c r="I51" s="165"/>
      <c r="J51" s="165"/>
      <c r="K51" s="164">
        <v>15290</v>
      </c>
      <c r="L51" s="166"/>
      <c r="M51" s="164">
        <f ca="1">IF(ISNUMBER(INDIRECT("K" &amp; ROW())/INDIRECT("G" &amp; ROW())),INDIRECT("K" &amp; ROW())/INDIRECT("G" &amp; ROW()), " ")</f>
        <v>9.3688725490196081</v>
      </c>
      <c r="N51" s="146" t="s">
        <v>163</v>
      </c>
    </row>
    <row r="52" spans="1:14" ht="30" customHeight="1" x14ac:dyDescent="0.25">
      <c r="A52" s="144" t="s">
        <v>102</v>
      </c>
      <c r="B52" s="145"/>
      <c r="C52" s="145"/>
      <c r="D52" s="145"/>
      <c r="E52" s="145"/>
      <c r="F52" s="145"/>
      <c r="G52" s="164">
        <v>86.83</v>
      </c>
      <c r="H52" s="165"/>
      <c r="I52" s="165"/>
      <c r="J52" s="165"/>
      <c r="K52" s="164">
        <v>492.51</v>
      </c>
      <c r="L52" s="166"/>
      <c r="M52" s="164">
        <f ca="1">IF(ISNUMBER(INDIRECT("K" &amp; ROW())/INDIRECT("G" &amp; ROW())),INDIRECT("K" &amp; ROW())/INDIRECT("G" &amp; ROW()), " ")</f>
        <v>5.6721179315904644</v>
      </c>
      <c r="N52" s="146" t="s">
        <v>163</v>
      </c>
    </row>
    <row r="53" spans="1:14" x14ac:dyDescent="0.25">
      <c r="A53" s="147" t="s">
        <v>103</v>
      </c>
      <c r="B53" s="148"/>
      <c r="C53" s="148"/>
      <c r="D53" s="148"/>
      <c r="E53" s="148"/>
      <c r="F53" s="148"/>
      <c r="G53" s="167">
        <v>1718.83</v>
      </c>
      <c r="H53" s="168"/>
      <c r="I53" s="168"/>
      <c r="J53" s="168"/>
      <c r="K53" s="167">
        <v>15782.51</v>
      </c>
      <c r="L53" s="169"/>
      <c r="M53" s="167">
        <f ca="1">IF(ISNUMBER(INDIRECT("K" &amp; ROW())/INDIRECT("G" &amp; ROW())),INDIRECT("K" &amp; ROW())/INDIRECT("G" &amp; ROW()), " ")</f>
        <v>9.1821238865972781</v>
      </c>
      <c r="N53" s="149" t="s">
        <v>163</v>
      </c>
    </row>
    <row r="54" spans="1:14" x14ac:dyDescent="0.25">
      <c r="A54" s="48"/>
      <c r="G54" s="67"/>
      <c r="H54" s="68"/>
      <c r="I54" s="68"/>
      <c r="J54" s="68"/>
      <c r="K54" s="67"/>
      <c r="L54" s="69"/>
      <c r="M54" s="67"/>
      <c r="N54" s="48"/>
    </row>
    <row r="55" spans="1:14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75" t="s">
        <v>70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3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</sheetData>
  <mergeCells count="46">
    <mergeCell ref="A53:F53"/>
    <mergeCell ref="A47:F47"/>
    <mergeCell ref="A48:F48"/>
    <mergeCell ref="A49:F49"/>
    <mergeCell ref="A50:F50"/>
    <mergeCell ref="A51:F51"/>
    <mergeCell ref="A52:F52"/>
    <mergeCell ref="A41:F41"/>
    <mergeCell ref="A42:F42"/>
    <mergeCell ref="A43:F43"/>
    <mergeCell ref="A44:F44"/>
    <mergeCell ref="A45:F45"/>
    <mergeCell ref="A46:F46"/>
    <mergeCell ref="A24:N24"/>
    <mergeCell ref="A25:N25"/>
    <mergeCell ref="A28:N28"/>
    <mergeCell ref="A31:N31"/>
    <mergeCell ref="A38:N38"/>
    <mergeCell ref="A39:N3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2016-03-14T10:43:36Z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