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B34" i="8" l="1"/>
  <c r="M26" i="16"/>
  <c r="M27" i="16"/>
  <c r="M28" i="16"/>
  <c r="M29" i="16"/>
  <c r="M30" i="16"/>
  <c r="M32" i="16"/>
  <c r="M33" i="16"/>
  <c r="M35" i="16"/>
  <c r="M36" i="16"/>
  <c r="M37" i="16"/>
  <c r="M38" i="16"/>
  <c r="M39" i="16"/>
  <c r="M40" i="16"/>
  <c r="M41" i="16"/>
  <c r="M44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65" i="8"/>
  <c r="K64" i="8"/>
  <c r="H65" i="8"/>
  <c r="H64" i="8"/>
  <c r="J14" i="16"/>
  <c r="G14" i="16"/>
  <c r="K30" i="8"/>
  <c r="H30" i="8"/>
  <c r="A18" i="16"/>
  <c r="M45" i="16"/>
  <c r="M49" i="16"/>
  <c r="M53" i="16"/>
  <c r="M57" i="16"/>
  <c r="M46" i="16"/>
  <c r="M50" i="16"/>
  <c r="M54" i="16"/>
  <c r="M58" i="16"/>
  <c r="M48" i="16"/>
  <c r="M47" i="16"/>
  <c r="M51" i="16"/>
  <c r="M55" i="16"/>
  <c r="M59" i="16"/>
  <c r="M52" i="16"/>
  <c r="M56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8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7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9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45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45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45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4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45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6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6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<sst xmlns="http://schemas.openxmlformats.org/spreadsheetml/2006/main" count="292" uniqueCount="195">
  <si>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</si>
  <si>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</si>
  <si>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</si>
  <si>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</si>
  <si>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</si>
  <si>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</si>
  <si>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</si>
  <si>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</si>
  <si>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</si>
  <si>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</si>
  <si>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</si>
  <si>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</si>
  <si>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</si>
  <si>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</si>
  <si>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</si>
  <si>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</si>
  <si>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</si>
  <si>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</si>
  <si>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</si>
  <si>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</si>
  <si>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</si>
  <si>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</si>
  <si>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</si>
  <si>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</si>
  <si>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</si>
  <si>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</si>
  <si>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</si>
  <si>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</si>
  <si>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</si>
  <si>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</si>
  <si>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</si>
  <si>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</si>
  <si>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</si>
  <si>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</si>
  <si>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</si>
  <si>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</si>
  <si>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</si>
  <si>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</si>
  <si>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</si>
  <si>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</si>
  <si>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</si>
  <si>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</si>
  <si>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</si>
  <si>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</si>
  <si>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</si>
  <si>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</si>
  <si>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</si>
  <si>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</si>
  <si>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</si>
  <si>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</si>
  <si>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</si>
  <si>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</si>
  <si>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</si>
  <si>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</si>
  <si>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</si>
  <si>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</si>
  <si>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</si>
  <si>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</si>
  <si>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</si>
  <si>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</si>
  <si>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</si>
  <si>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</si>
  <si>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</si>
  <si>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</si>
  <si>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</si>
  <si>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14.03.2016</t>
  </si>
  <si>
    <t>01.10.2015</t>
  </si>
  <si>
    <t>31.10.2015</t>
  </si>
  <si>
    <t>О ПРИЕМКЕ ВЫПОЛНЕННЫХ РАБОТ за Октябрь 2015</t>
  </si>
  <si>
    <t>на Кирова 3</t>
  </si>
  <si>
    <t>Сдал:  _________________ //</t>
  </si>
  <si>
    <t>Принял:  _________________ //</t>
  </si>
  <si>
    <t>Раздел 7. ОКТЯБРЬ</t>
  </si>
  <si>
    <t>кв.6</t>
  </si>
  <si>
    <t>ТЕРр58-6-1
Ремонт отдельных мест покрытия из асбоцементных листов: обыкновенного профиля
100 м2 покрытия
НР 71%=83%*0.85 от ФОТ
СП 52%=65%*0.8 от ФОТ</t>
  </si>
  <si>
    <t>0,13
71
52</t>
  </si>
  <si>
    <t>875,34
_____
2335,16</t>
  </si>
  <si>
    <t>295,63
_____
24,82</t>
  </si>
  <si>
    <t>456
97
76</t>
  </si>
  <si>
    <t>114
_____
304</t>
  </si>
  <si>
    <t>38
_____
3</t>
  </si>
  <si>
    <t>3325
998
731</t>
  </si>
  <si>
    <t>1366
_____
1747</t>
  </si>
  <si>
    <t>Р</t>
  </si>
  <si>
    <t>212
_____
39</t>
  </si>
  <si>
    <t>ТЕРр69-9-1
Очистка помещений от строительного мусора
100 т мусора
НР 66%=78%*0.85 от ФОТ
СП 40%=50%*0.8 от ФОТ</t>
  </si>
  <si>
    <t>0,001911
66
40</t>
  </si>
  <si>
    <t>4
3
2</t>
  </si>
  <si>
    <t>45
30
18</t>
  </si>
  <si>
    <t>Раздел 8. Декабрь</t>
  </si>
  <si>
    <t>кв.10</t>
  </si>
  <si>
    <t>ТЕРр65-16-1
Смена сгонов у трубопроводов диаметром: до 20 мм
100 сгонов
НР 88%=103%*0.85 от ФОТ
СП 48%=60%*0.8 от ФОТ</t>
  </si>
  <si>
    <t>0,02
88
48</t>
  </si>
  <si>
    <t>345,26
_____
1904,31</t>
  </si>
  <si>
    <t>0,67
_____
0,28</t>
  </si>
  <si>
    <t>45
7
4</t>
  </si>
  <si>
    <t>7
_____
38</t>
  </si>
  <si>
    <t>175
73
40</t>
  </si>
  <si>
    <t>83
_____
92</t>
  </si>
  <si>
    <t>ТЕРр65-23-1
Слив и наполнение водой системы отопления: без осмотра системы
1000 м3 объема здания
НР 63%=74%*0.85 от ФОТ
СП 40%=50%*0.8 от ФОТ</t>
  </si>
  <si>
    <t>0,216
63
40</t>
  </si>
  <si>
    <t>1
1
1</t>
  </si>
  <si>
    <t>10
6
4</t>
  </si>
  <si>
    <t>Итого прямые затраты по акту</t>
  </si>
  <si>
    <t>126
_____
342</t>
  </si>
  <si>
    <t>1504
_____
1839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</si>
  <si>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</si>
  <si>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</si>
  <si>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</si>
  <si>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</si>
  <si>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</si>
  <si>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</si>
  <si>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</si>
  <si>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Крыши, кровли (ремонтно-строительные)</t>
  </si>
  <si>
    <t xml:space="preserve">    Прочие ремонтно-строительные работы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</si>
  <si>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</si>
  <si>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</si>
  <si>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</si>
  <si>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</si>
  <si>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</si>
  <si>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</si>
  <si>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</si>
  <si>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</si>
  <si>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1-1-1</t>
  </si>
  <si>
    <t>Затраты труда рабочих (ср 1,1)</t>
  </si>
  <si>
    <t xml:space="preserve">чел.час
</t>
  </si>
  <si>
    <t xml:space="preserve">9,17
</t>
  </si>
  <si>
    <t xml:space="preserve">110,04
</t>
  </si>
  <si>
    <t>1-1-7</t>
  </si>
  <si>
    <t>Затраты труда рабочих (ср 1,7)</t>
  </si>
  <si>
    <t xml:space="preserve">9,64
</t>
  </si>
  <si>
    <t xml:space="preserve">115,73
</t>
  </si>
  <si>
    <t>1-3-0</t>
  </si>
  <si>
    <t>Затраты труда рабочих (ср 3)</t>
  </si>
  <si>
    <t xml:space="preserve">10,78
</t>
  </si>
  <si>
    <t xml:space="preserve">129,45
</t>
  </si>
  <si>
    <t>1-3-9</t>
  </si>
  <si>
    <t>Затраты труда рабочих (ср 3,9)</t>
  </si>
  <si>
    <t xml:space="preserve">12,03
</t>
  </si>
  <si>
    <t xml:space="preserve">144,33
</t>
  </si>
  <si>
    <t>Затраты труда машинистов</t>
  </si>
  <si>
    <t xml:space="preserve">
</t>
  </si>
  <si>
    <t xml:space="preserve">                  Машины и механизмы</t>
  </si>
  <si>
    <t>Краны на автомобильном ходу при работе на других видах строительства: 10 т</t>
  </si>
  <si>
    <t xml:space="preserve">маш.-ч
</t>
  </si>
  <si>
    <t xml:space="preserve">134,07
</t>
  </si>
  <si>
    <t xml:space="preserve">727
</t>
  </si>
  <si>
    <t>МТРиЭ ЧО, Пост. № 52/1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</si>
  <si>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</si>
  <si>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</si>
  <si>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</si>
  <si>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</si>
  <si>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101-0032</t>
  </si>
  <si>
    <t>Листы асбестоцементные волнистые: обыкновенного профиля толщиной 5,5 мм</t>
  </si>
  <si>
    <t xml:space="preserve">м2
</t>
  </si>
  <si>
    <t xml:space="preserve">13,01
</t>
  </si>
  <si>
    <t xml:space="preserve">83,82
</t>
  </si>
  <si>
    <t>МТРиЭ ЧО, Пост.от 05.11.2015 г. №52/1, п.370</t>
  </si>
  <si>
    <t>101-0173</t>
  </si>
  <si>
    <t>Гвозди проволочные оцинкованные для асбестоцементной кровли: 4,5х120 мм</t>
  </si>
  <si>
    <t xml:space="preserve">т
</t>
  </si>
  <si>
    <t xml:space="preserve">9900
</t>
  </si>
  <si>
    <t xml:space="preserve">75575,9
</t>
  </si>
  <si>
    <t>Среднее (08.05.123, 08.05.128.2, 08.05.1233,08.05.128.1)</t>
  </si>
  <si>
    <t>101-0782</t>
  </si>
  <si>
    <t>Поковки из квадратных заготовок, масса: 1,8 кг</t>
  </si>
  <si>
    <t xml:space="preserve">10190
</t>
  </si>
  <si>
    <t xml:space="preserve">71294,29
</t>
  </si>
  <si>
    <t>МТРиЭ ЧО, Пост.от 05.11.2015 г. №52/1, п.117</t>
  </si>
  <si>
    <t>101-1669</t>
  </si>
  <si>
    <t>Очес льняной</t>
  </si>
  <si>
    <t xml:space="preserve">кг
</t>
  </si>
  <si>
    <t xml:space="preserve">42,4
</t>
  </si>
  <si>
    <t xml:space="preserve">224,13
</t>
  </si>
  <si>
    <t>К=1,1 МТРиЭ ЧО, Пост.от 05.11.2015 г. №52/1</t>
  </si>
  <si>
    <t>101-1770</t>
  </si>
  <si>
    <t>Толь с крупнозернистой посыпкой марки ТВК-350</t>
  </si>
  <si>
    <t xml:space="preserve">7,57
</t>
  </si>
  <si>
    <t xml:space="preserve">28,88
</t>
  </si>
  <si>
    <t>11.01.328</t>
  </si>
  <si>
    <t>101-1875</t>
  </si>
  <si>
    <t>Сталь листовая оцинкованная толщиной листа: 0,7 мм</t>
  </si>
  <si>
    <t xml:space="preserve">11780
</t>
  </si>
  <si>
    <t xml:space="preserve">37007,25
</t>
  </si>
  <si>
    <t>МТРиЭ ЧО, Пост.от 05.11.2015 г. №52/1, п.148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</si>
  <si>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</si>
  <si>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</si>
  <si>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</si>
  <si>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</si>
  <si>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44,47
</t>
  </si>
  <si>
    <t>20.06.962.2+20.06.160.2+20.06.163.2</t>
  </si>
  <si>
    <t xml:space="preserve">          Неучтенные ресурсы</t>
  </si>
  <si>
    <t>509-9900</t>
  </si>
  <si>
    <t>Строительный мусор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</si>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</sst>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83"/>
  <sheetViews>
    <sheetView showGridLines="0" tabSelected="1" topLeftCell="A52" workbookViewId="0">
      <selection activeCell="A56" sqref="A56:IV5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11.63</v>
      </c>
      <c r="X14" s="27">
        <v>11.63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0.2</v>
      </c>
      <c r="X15" s="27">
        <v>0.2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3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70">
        <v>42369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770.43/1000</f>
        <v>0.77042999999999995</v>
      </c>
      <c r="I27" s="85"/>
      <c r="J27" s="35" t="s">
        <v>5</v>
      </c>
      <c r="K27" s="86">
        <f>5872.68/1000</f>
        <v>5.8726799999999999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1.183E-2</v>
      </c>
      <c r="I30" s="85"/>
      <c r="J30" s="35" t="s">
        <v>7</v>
      </c>
      <c r="K30" s="86">
        <f>(X14+X15)/1000</f>
        <v>1.183E-2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129</v>
      </c>
      <c r="Z30" s="71">
        <v>108</v>
      </c>
      <c r="AA30" s="71">
        <v>83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129/1000</f>
        <v>0.129</v>
      </c>
      <c r="I31" s="85"/>
      <c r="J31" s="35" t="s">
        <v>5</v>
      </c>
      <c r="K31" s="86">
        <f>1543/1000</f>
        <v>1.5429999999999999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1543</v>
      </c>
      <c r="Z31" s="72">
        <v>1107</v>
      </c>
      <c r="AA31" s="72">
        <v>793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4кв.2015г."</f>
        <v>Составлена в базисных ценах на 01.2000 г. и текущих ценах на 4кв.2015г.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73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79.8" x14ac:dyDescent="0.25">
      <c r="A42" s="132">
        <v>1</v>
      </c>
      <c r="B42" s="133">
        <v>25</v>
      </c>
      <c r="C42" s="134" t="s">
        <v>74</v>
      </c>
      <c r="D42" s="135" t="s">
        <v>75</v>
      </c>
      <c r="E42" s="136">
        <v>3506.13</v>
      </c>
      <c r="F42" s="137" t="s">
        <v>76</v>
      </c>
      <c r="G42" s="136" t="s">
        <v>77</v>
      </c>
      <c r="H42" s="136" t="s">
        <v>78</v>
      </c>
      <c r="I42" s="136" t="s">
        <v>79</v>
      </c>
      <c r="J42" s="136" t="s">
        <v>80</v>
      </c>
      <c r="K42" s="136" t="s">
        <v>81</v>
      </c>
      <c r="L42" s="137" t="s">
        <v>82</v>
      </c>
      <c r="M42" s="137"/>
      <c r="N42" s="137" t="s">
        <v>83</v>
      </c>
      <c r="O42" s="137"/>
      <c r="P42" s="137"/>
      <c r="Q42" s="137"/>
      <c r="R42" s="137"/>
      <c r="S42" s="137"/>
      <c r="T42" s="137"/>
      <c r="U42" s="137"/>
      <c r="V42" s="137" t="s">
        <v>84</v>
      </c>
    </row>
    <row r="43" spans="1:22" ht="68.400000000000006" x14ac:dyDescent="0.25">
      <c r="A43" s="138">
        <v>2</v>
      </c>
      <c r="B43" s="139">
        <v>26</v>
      </c>
      <c r="C43" s="140" t="s">
        <v>85</v>
      </c>
      <c r="D43" s="141" t="s">
        <v>86</v>
      </c>
      <c r="E43" s="142">
        <v>1965.31</v>
      </c>
      <c r="F43" s="143">
        <v>1965.31</v>
      </c>
      <c r="G43" s="142"/>
      <c r="H43" s="142" t="s">
        <v>87</v>
      </c>
      <c r="I43" s="142">
        <v>4</v>
      </c>
      <c r="J43" s="142"/>
      <c r="K43" s="142" t="s">
        <v>88</v>
      </c>
      <c r="L43" s="143">
        <v>45</v>
      </c>
      <c r="M43" s="143"/>
      <c r="N43" s="143" t="s">
        <v>83</v>
      </c>
      <c r="O43" s="143"/>
      <c r="P43" s="143"/>
      <c r="Q43" s="143"/>
      <c r="R43" s="143"/>
      <c r="S43" s="143"/>
      <c r="T43" s="143"/>
      <c r="U43" s="143"/>
      <c r="V43" s="143"/>
    </row>
    <row r="44" spans="1:22" ht="19.350000000000001" customHeight="1" x14ac:dyDescent="0.25">
      <c r="A44" s="128" t="s">
        <v>89</v>
      </c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</row>
    <row r="45" spans="1:22" ht="18.45" customHeight="1" x14ac:dyDescent="0.25">
      <c r="A45" s="130" t="s">
        <v>90</v>
      </c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</row>
    <row r="46" spans="1:22" ht="68.400000000000006" x14ac:dyDescent="0.25">
      <c r="A46" s="132">
        <v>3</v>
      </c>
      <c r="B46" s="133">
        <v>27</v>
      </c>
      <c r="C46" s="134" t="s">
        <v>91</v>
      </c>
      <c r="D46" s="135" t="s">
        <v>92</v>
      </c>
      <c r="E46" s="136">
        <v>2250.2399999999998</v>
      </c>
      <c r="F46" s="137" t="s">
        <v>93</v>
      </c>
      <c r="G46" s="136" t="s">
        <v>94</v>
      </c>
      <c r="H46" s="136" t="s">
        <v>95</v>
      </c>
      <c r="I46" s="136" t="s">
        <v>96</v>
      </c>
      <c r="J46" s="136"/>
      <c r="K46" s="136" t="s">
        <v>97</v>
      </c>
      <c r="L46" s="137" t="s">
        <v>98</v>
      </c>
      <c r="M46" s="137"/>
      <c r="N46" s="137" t="s">
        <v>83</v>
      </c>
      <c r="O46" s="137"/>
      <c r="P46" s="137"/>
      <c r="Q46" s="137"/>
      <c r="R46" s="137"/>
      <c r="S46" s="137"/>
      <c r="T46" s="137"/>
      <c r="U46" s="137"/>
      <c r="V46" s="137"/>
    </row>
    <row r="47" spans="1:22" ht="68.400000000000006" x14ac:dyDescent="0.25">
      <c r="A47" s="138">
        <v>4</v>
      </c>
      <c r="B47" s="139">
        <v>28</v>
      </c>
      <c r="C47" s="140" t="s">
        <v>99</v>
      </c>
      <c r="D47" s="141" t="s">
        <v>100</v>
      </c>
      <c r="E47" s="142">
        <v>3.95</v>
      </c>
      <c r="F47" s="143">
        <v>3.95</v>
      </c>
      <c r="G47" s="142"/>
      <c r="H47" s="142" t="s">
        <v>101</v>
      </c>
      <c r="I47" s="142">
        <v>1</v>
      </c>
      <c r="J47" s="142"/>
      <c r="K47" s="142" t="s">
        <v>102</v>
      </c>
      <c r="L47" s="143">
        <v>10</v>
      </c>
      <c r="M47" s="143"/>
      <c r="N47" s="143" t="s">
        <v>83</v>
      </c>
      <c r="O47" s="143"/>
      <c r="P47" s="143"/>
      <c r="Q47" s="143"/>
      <c r="R47" s="143"/>
      <c r="S47" s="143"/>
      <c r="T47" s="143"/>
      <c r="U47" s="143"/>
      <c r="V47" s="143"/>
    </row>
    <row r="48" spans="1:22" ht="34.200000000000003" x14ac:dyDescent="0.25">
      <c r="A48" s="144" t="s">
        <v>103</v>
      </c>
      <c r="B48" s="145"/>
      <c r="C48" s="145"/>
      <c r="D48" s="145"/>
      <c r="E48" s="145"/>
      <c r="F48" s="145"/>
      <c r="G48" s="145"/>
      <c r="H48" s="146">
        <v>506</v>
      </c>
      <c r="I48" s="146" t="s">
        <v>104</v>
      </c>
      <c r="J48" s="146" t="s">
        <v>80</v>
      </c>
      <c r="K48" s="146">
        <v>3555</v>
      </c>
      <c r="L48" s="146" t="s">
        <v>105</v>
      </c>
      <c r="M48" s="146"/>
      <c r="N48" s="146"/>
      <c r="O48" s="146"/>
      <c r="P48" s="146"/>
      <c r="Q48" s="146"/>
      <c r="R48" s="146"/>
      <c r="S48" s="146"/>
      <c r="T48" s="146"/>
      <c r="U48" s="146"/>
      <c r="V48" s="146" t="s">
        <v>84</v>
      </c>
    </row>
    <row r="49" spans="1:22" x14ac:dyDescent="0.25">
      <c r="A49" s="144" t="s">
        <v>106</v>
      </c>
      <c r="B49" s="145"/>
      <c r="C49" s="145"/>
      <c r="D49" s="145"/>
      <c r="E49" s="145"/>
      <c r="F49" s="145"/>
      <c r="G49" s="145"/>
      <c r="H49" s="146"/>
      <c r="I49" s="146"/>
      <c r="J49" s="146"/>
      <c r="K49" s="146"/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6"/>
    </row>
    <row r="50" spans="1:22" x14ac:dyDescent="0.25">
      <c r="A50" s="144" t="s">
        <v>107</v>
      </c>
      <c r="B50" s="145"/>
      <c r="C50" s="145"/>
      <c r="D50" s="145"/>
      <c r="E50" s="145"/>
      <c r="F50" s="145"/>
      <c r="G50" s="145"/>
      <c r="H50" s="146">
        <v>129</v>
      </c>
      <c r="I50" s="146"/>
      <c r="J50" s="146"/>
      <c r="K50" s="146">
        <v>1543</v>
      </c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</row>
    <row r="51" spans="1:22" x14ac:dyDescent="0.25">
      <c r="A51" s="144" t="s">
        <v>108</v>
      </c>
      <c r="B51" s="145"/>
      <c r="C51" s="145"/>
      <c r="D51" s="145"/>
      <c r="E51" s="145"/>
      <c r="F51" s="145"/>
      <c r="G51" s="145"/>
      <c r="H51" s="146">
        <v>342</v>
      </c>
      <c r="I51" s="146"/>
      <c r="J51" s="146"/>
      <c r="K51" s="146">
        <v>1839</v>
      </c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</row>
    <row r="52" spans="1:22" x14ac:dyDescent="0.25">
      <c r="A52" s="144" t="s">
        <v>109</v>
      </c>
      <c r="B52" s="145"/>
      <c r="C52" s="145"/>
      <c r="D52" s="145"/>
      <c r="E52" s="145"/>
      <c r="F52" s="145"/>
      <c r="G52" s="145"/>
      <c r="H52" s="146">
        <v>38</v>
      </c>
      <c r="I52" s="146"/>
      <c r="J52" s="146"/>
      <c r="K52" s="146">
        <v>212</v>
      </c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6"/>
    </row>
    <row r="53" spans="1:22" x14ac:dyDescent="0.25">
      <c r="A53" s="147" t="s">
        <v>110</v>
      </c>
      <c r="B53" s="148"/>
      <c r="C53" s="148"/>
      <c r="D53" s="148"/>
      <c r="E53" s="148"/>
      <c r="F53" s="148"/>
      <c r="G53" s="148"/>
      <c r="H53" s="149">
        <v>108</v>
      </c>
      <c r="I53" s="149"/>
      <c r="J53" s="149"/>
      <c r="K53" s="149">
        <v>1107</v>
      </c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</row>
    <row r="54" spans="1:22" x14ac:dyDescent="0.25">
      <c r="A54" s="147" t="s">
        <v>111</v>
      </c>
      <c r="B54" s="148"/>
      <c r="C54" s="148"/>
      <c r="D54" s="148"/>
      <c r="E54" s="148"/>
      <c r="F54" s="148"/>
      <c r="G54" s="148"/>
      <c r="H54" s="149">
        <v>83</v>
      </c>
      <c r="I54" s="149"/>
      <c r="J54" s="149"/>
      <c r="K54" s="149">
        <v>793</v>
      </c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</row>
    <row r="55" spans="1:22" x14ac:dyDescent="0.25">
      <c r="A55" s="147" t="s">
        <v>112</v>
      </c>
      <c r="B55" s="148"/>
      <c r="C55" s="148"/>
      <c r="D55" s="148"/>
      <c r="E55" s="148"/>
      <c r="F55" s="148"/>
      <c r="G55" s="148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</row>
    <row r="56" spans="1:22" hidden="1" x14ac:dyDescent="0.25">
      <c r="A56" s="144" t="s">
        <v>113</v>
      </c>
      <c r="B56" s="145"/>
      <c r="C56" s="145"/>
      <c r="D56" s="145"/>
      <c r="E56" s="145"/>
      <c r="F56" s="145"/>
      <c r="G56" s="145"/>
      <c r="H56" s="146">
        <v>629</v>
      </c>
      <c r="I56" s="146"/>
      <c r="J56" s="146"/>
      <c r="K56" s="146">
        <v>5054</v>
      </c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</row>
    <row r="57" spans="1:22" hidden="1" x14ac:dyDescent="0.25">
      <c r="A57" s="144" t="s">
        <v>114</v>
      </c>
      <c r="B57" s="145"/>
      <c r="C57" s="145"/>
      <c r="D57" s="145"/>
      <c r="E57" s="145"/>
      <c r="F57" s="145"/>
      <c r="G57" s="145"/>
      <c r="H57" s="146">
        <v>9</v>
      </c>
      <c r="I57" s="146"/>
      <c r="J57" s="146"/>
      <c r="K57" s="146">
        <v>93</v>
      </c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</row>
    <row r="58" spans="1:22" ht="30" hidden="1" customHeight="1" x14ac:dyDescent="0.25">
      <c r="A58" s="144" t="s">
        <v>115</v>
      </c>
      <c r="B58" s="145"/>
      <c r="C58" s="145"/>
      <c r="D58" s="145"/>
      <c r="E58" s="145"/>
      <c r="F58" s="145"/>
      <c r="G58" s="145"/>
      <c r="H58" s="146">
        <v>56</v>
      </c>
      <c r="I58" s="146"/>
      <c r="J58" s="146"/>
      <c r="K58" s="146">
        <v>288</v>
      </c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</row>
    <row r="59" spans="1:22" ht="30" hidden="1" customHeight="1" x14ac:dyDescent="0.25">
      <c r="A59" s="144" t="s">
        <v>116</v>
      </c>
      <c r="B59" s="145"/>
      <c r="C59" s="145"/>
      <c r="D59" s="145"/>
      <c r="E59" s="145"/>
      <c r="F59" s="145"/>
      <c r="G59" s="145"/>
      <c r="H59" s="146">
        <v>3</v>
      </c>
      <c r="I59" s="146"/>
      <c r="J59" s="146"/>
      <c r="K59" s="146">
        <v>20</v>
      </c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</row>
    <row r="60" spans="1:22" x14ac:dyDescent="0.25">
      <c r="A60" s="144" t="s">
        <v>117</v>
      </c>
      <c r="B60" s="145"/>
      <c r="C60" s="145"/>
      <c r="D60" s="145"/>
      <c r="E60" s="145"/>
      <c r="F60" s="145"/>
      <c r="G60" s="145"/>
      <c r="H60" s="146">
        <v>697</v>
      </c>
      <c r="I60" s="146"/>
      <c r="J60" s="146"/>
      <c r="K60" s="146">
        <v>5455</v>
      </c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</row>
    <row r="61" spans="1:22" ht="30" customHeight="1" x14ac:dyDescent="0.25">
      <c r="A61" s="144" t="s">
        <v>118</v>
      </c>
      <c r="B61" s="145"/>
      <c r="C61" s="145"/>
      <c r="D61" s="145"/>
      <c r="E61" s="145"/>
      <c r="F61" s="145"/>
      <c r="G61" s="145"/>
      <c r="H61" s="146">
        <v>73.430000000000007</v>
      </c>
      <c r="I61" s="146"/>
      <c r="J61" s="146"/>
      <c r="K61" s="146">
        <v>417.68</v>
      </c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</row>
    <row r="62" spans="1:22" x14ac:dyDescent="0.25">
      <c r="A62" s="147" t="s">
        <v>119</v>
      </c>
      <c r="B62" s="148"/>
      <c r="C62" s="148"/>
      <c r="D62" s="148"/>
      <c r="E62" s="148"/>
      <c r="F62" s="148"/>
      <c r="G62" s="148"/>
      <c r="H62" s="149">
        <v>770.43</v>
      </c>
      <c r="I62" s="149"/>
      <c r="J62" s="149"/>
      <c r="K62" s="149">
        <v>5872.68</v>
      </c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</row>
    <row r="63" spans="1:22" x14ac:dyDescent="0.25">
      <c r="A63" s="50"/>
      <c r="B63" s="39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</row>
    <row r="64" spans="1:22" x14ac:dyDescent="0.25">
      <c r="A64" s="50"/>
      <c r="B64" s="39"/>
      <c r="C64" s="73" t="s">
        <v>62</v>
      </c>
      <c r="D64" s="48"/>
      <c r="E64" s="48"/>
      <c r="F64" s="48"/>
      <c r="G64" s="48"/>
      <c r="H64" s="74">
        <f>IF(ISBLANK(Y30),"",ROUND(Z30/Y30,2)*100)</f>
        <v>84</v>
      </c>
      <c r="I64" s="48"/>
      <c r="J64" s="48"/>
      <c r="K64" s="74">
        <f>IF(ISBLANK(Y31),"",ROUND(Z31/Y31,2)*100)</f>
        <v>72</v>
      </c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</row>
    <row r="65" spans="1:22" x14ac:dyDescent="0.25">
      <c r="A65" s="50"/>
      <c r="B65" s="39"/>
      <c r="C65" s="73" t="s">
        <v>63</v>
      </c>
      <c r="D65" s="48"/>
      <c r="E65" s="48"/>
      <c r="F65" s="48"/>
      <c r="G65" s="48"/>
      <c r="H65" s="45">
        <f>IF(ISBLANK(Y30),"",ROUND(AA30/Y30,2)*100)</f>
        <v>64</v>
      </c>
      <c r="I65" s="48"/>
      <c r="J65" s="48"/>
      <c r="K65" s="45">
        <f>IF(ISBLANK(Y31),"",ROUND(AA31/Y31,2)*100)</f>
        <v>51</v>
      </c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</row>
    <row r="66" spans="1:22" x14ac:dyDescent="0.25">
      <c r="A66" s="28"/>
      <c r="B66" s="28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</row>
    <row r="67" spans="1:22" x14ac:dyDescent="0.25">
      <c r="B67" s="75" t="s">
        <v>70</v>
      </c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</row>
    <row r="68" spans="1:22" x14ac:dyDescent="0.25">
      <c r="B68" s="3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</row>
    <row r="69" spans="1:22" x14ac:dyDescent="0.25">
      <c r="B69" s="75" t="s">
        <v>71</v>
      </c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</row>
    <row r="70" spans="1:22" x14ac:dyDescent="0.25">
      <c r="B70" s="46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</row>
    <row r="72" spans="1:22" x14ac:dyDescent="0.25">
      <c r="C72" s="49"/>
      <c r="D72" s="49"/>
      <c r="E72" s="49"/>
      <c r="F72" s="49"/>
      <c r="G72" s="49"/>
    </row>
    <row r="73" spans="1:22" x14ac:dyDescent="0.25">
      <c r="C73" s="49"/>
      <c r="D73" s="49"/>
      <c r="E73" s="49"/>
      <c r="F73" s="49"/>
      <c r="G73" s="49"/>
    </row>
    <row r="74" spans="1:22" x14ac:dyDescent="0.25">
      <c r="C74" s="49"/>
      <c r="D74" s="49"/>
      <c r="E74" s="49"/>
      <c r="F74" s="49"/>
      <c r="G74" s="49"/>
    </row>
    <row r="75" spans="1:22" x14ac:dyDescent="0.25">
      <c r="C75" s="49"/>
      <c r="D75" s="49"/>
      <c r="E75" s="49"/>
      <c r="F75" s="49"/>
      <c r="G75" s="49"/>
    </row>
    <row r="76" spans="1:22" x14ac:dyDescent="0.25">
      <c r="C76" s="49"/>
      <c r="D76" s="49"/>
      <c r="E76" s="49"/>
      <c r="F76" s="49"/>
      <c r="G76" s="49"/>
    </row>
    <row r="77" spans="1:22" x14ac:dyDescent="0.25">
      <c r="C77" s="49"/>
      <c r="D77" s="49"/>
      <c r="E77" s="49"/>
      <c r="F77" s="49"/>
      <c r="G77" s="49"/>
    </row>
    <row r="78" spans="1:22" x14ac:dyDescent="0.25">
      <c r="C78" s="49"/>
      <c r="D78" s="49"/>
      <c r="E78" s="49"/>
      <c r="F78" s="49"/>
      <c r="G78" s="49"/>
    </row>
    <row r="79" spans="1:22" x14ac:dyDescent="0.25">
      <c r="C79" s="49"/>
      <c r="D79" s="49"/>
      <c r="E79" s="49"/>
      <c r="F79" s="49"/>
      <c r="G79" s="49"/>
    </row>
    <row r="80" spans="1:22" x14ac:dyDescent="0.25">
      <c r="C80" s="49"/>
      <c r="D80" s="49"/>
      <c r="E80" s="49"/>
      <c r="F80" s="49"/>
      <c r="G80" s="49"/>
    </row>
    <row r="81" spans="3:7" x14ac:dyDescent="0.25">
      <c r="C81" s="49"/>
      <c r="D81" s="49"/>
      <c r="E81" s="49"/>
      <c r="F81" s="49"/>
      <c r="G81" s="49"/>
    </row>
    <row r="82" spans="3:7" x14ac:dyDescent="0.25">
      <c r="C82" s="49"/>
      <c r="D82" s="49"/>
      <c r="E82" s="49"/>
      <c r="F82" s="49"/>
      <c r="G82" s="49"/>
    </row>
    <row r="83" spans="3:7" x14ac:dyDescent="0.25">
      <c r="C83" s="49"/>
      <c r="D83" s="49"/>
      <c r="E83" s="49"/>
      <c r="F83" s="49"/>
      <c r="G83" s="49"/>
    </row>
  </sheetData>
  <mergeCells count="51">
    <mergeCell ref="A62:G62"/>
    <mergeCell ref="A56:G56"/>
    <mergeCell ref="A57:G57"/>
    <mergeCell ref="A58:G58"/>
    <mergeCell ref="A59:G59"/>
    <mergeCell ref="A60:G60"/>
    <mergeCell ref="A61:G61"/>
    <mergeCell ref="A50:G50"/>
    <mergeCell ref="A51:G51"/>
    <mergeCell ref="A52:G52"/>
    <mergeCell ref="A53:G53"/>
    <mergeCell ref="A54:G54"/>
    <mergeCell ref="A55:G55"/>
    <mergeCell ref="A40:V40"/>
    <mergeCell ref="A41:V41"/>
    <mergeCell ref="A44:V44"/>
    <mergeCell ref="A45:V45"/>
    <mergeCell ref="A48:G48"/>
    <mergeCell ref="A49:G49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64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120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770.43/1000</f>
        <v>0.77042999999999995</v>
      </c>
      <c r="H11" s="85"/>
      <c r="I11" s="55" t="s">
        <v>5</v>
      </c>
      <c r="J11" s="86">
        <f>5872.68/1000</f>
        <v>5.8726799999999999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1.183E-2</v>
      </c>
      <c r="H14" s="85"/>
      <c r="I14" s="55" t="s">
        <v>7</v>
      </c>
      <c r="J14" s="86">
        <f>(P14+P15)/1000</f>
        <v>1.183E-2</v>
      </c>
      <c r="K14" s="87"/>
      <c r="L14" s="58">
        <v>648</v>
      </c>
      <c r="M14" s="35" t="s">
        <v>7</v>
      </c>
      <c r="N14" s="57"/>
      <c r="O14" s="26">
        <v>11.63</v>
      </c>
      <c r="P14" s="27">
        <v>11.63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129/1000</f>
        <v>0.129</v>
      </c>
      <c r="H15" s="117"/>
      <c r="I15" s="55" t="s">
        <v>5</v>
      </c>
      <c r="J15" s="86">
        <f>1543/1000</f>
        <v>1.5429999999999999</v>
      </c>
      <c r="K15" s="87"/>
      <c r="L15" s="59">
        <v>7775</v>
      </c>
      <c r="M15" s="35" t="s">
        <v>5</v>
      </c>
      <c r="N15" s="57"/>
      <c r="O15" s="26">
        <v>0.2</v>
      </c>
      <c r="P15" s="27">
        <v>0.2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4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62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121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122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123</v>
      </c>
      <c r="C26" s="134" t="s">
        <v>124</v>
      </c>
      <c r="D26" s="154" t="s">
        <v>125</v>
      </c>
      <c r="E26" s="155">
        <v>0.41</v>
      </c>
      <c r="F26" s="136" t="s">
        <v>126</v>
      </c>
      <c r="G26" s="136">
        <v>3.76</v>
      </c>
      <c r="H26" s="156"/>
      <c r="I26" s="156"/>
      <c r="J26" s="136" t="s">
        <v>127</v>
      </c>
      <c r="K26" s="136">
        <v>45.12</v>
      </c>
      <c r="L26" s="157"/>
      <c r="M26" s="156">
        <f>IF(ISNUMBER(K26/G26),IF(NOT(K26/G26=0),K26/G26, " "), " ")</f>
        <v>12</v>
      </c>
      <c r="N26" s="154"/>
    </row>
    <row r="27" spans="1:23" s="29" customFormat="1" ht="22.8" x14ac:dyDescent="0.25">
      <c r="A27" s="152">
        <v>2</v>
      </c>
      <c r="B27" s="153" t="s">
        <v>128</v>
      </c>
      <c r="C27" s="134" t="s">
        <v>129</v>
      </c>
      <c r="D27" s="154" t="s">
        <v>125</v>
      </c>
      <c r="E27" s="155">
        <v>0.09</v>
      </c>
      <c r="F27" s="136" t="s">
        <v>130</v>
      </c>
      <c r="G27" s="136">
        <v>0.87</v>
      </c>
      <c r="H27" s="156"/>
      <c r="I27" s="156"/>
      <c r="J27" s="136" t="s">
        <v>131</v>
      </c>
      <c r="K27" s="136">
        <v>10.42</v>
      </c>
      <c r="L27" s="157"/>
      <c r="M27" s="156">
        <f>IF(ISNUMBER(K27/G27),IF(NOT(K27/G27=0),K27/G27, " "), " ")</f>
        <v>11.977011494252874</v>
      </c>
      <c r="N27" s="154"/>
    </row>
    <row r="28" spans="1:23" s="29" customFormat="1" ht="22.8" x14ac:dyDescent="0.25">
      <c r="A28" s="152">
        <v>3</v>
      </c>
      <c r="B28" s="153" t="s">
        <v>132</v>
      </c>
      <c r="C28" s="134" t="s">
        <v>133</v>
      </c>
      <c r="D28" s="154" t="s">
        <v>125</v>
      </c>
      <c r="E28" s="155">
        <v>10.56</v>
      </c>
      <c r="F28" s="136" t="s">
        <v>134</v>
      </c>
      <c r="G28" s="136">
        <v>113.84</v>
      </c>
      <c r="H28" s="156"/>
      <c r="I28" s="156"/>
      <c r="J28" s="136" t="s">
        <v>135</v>
      </c>
      <c r="K28" s="136">
        <v>1366.99</v>
      </c>
      <c r="L28" s="157"/>
      <c r="M28" s="156">
        <f>IF(ISNUMBER(K28/G28),IF(NOT(K28/G28=0),K28/G28, " "), " ")</f>
        <v>12.007993675333802</v>
      </c>
      <c r="N28" s="154"/>
    </row>
    <row r="29" spans="1:23" s="29" customFormat="1" ht="22.8" x14ac:dyDescent="0.25">
      <c r="A29" s="152">
        <v>4</v>
      </c>
      <c r="B29" s="153" t="s">
        <v>136</v>
      </c>
      <c r="C29" s="134" t="s">
        <v>137</v>
      </c>
      <c r="D29" s="154" t="s">
        <v>125</v>
      </c>
      <c r="E29" s="155">
        <v>0.56999999999999995</v>
      </c>
      <c r="F29" s="136" t="s">
        <v>138</v>
      </c>
      <c r="G29" s="136">
        <v>6.86</v>
      </c>
      <c r="H29" s="156"/>
      <c r="I29" s="156"/>
      <c r="J29" s="136" t="s">
        <v>139</v>
      </c>
      <c r="K29" s="136">
        <v>82.27</v>
      </c>
      <c r="L29" s="157"/>
      <c r="M29" s="156">
        <f>IF(ISNUMBER(K29/G29),IF(NOT(K29/G29=0),K29/G29, " "), " ")</f>
        <v>11.99271137026239</v>
      </c>
      <c r="N29" s="154"/>
    </row>
    <row r="30" spans="1:23" ht="22.8" x14ac:dyDescent="0.25">
      <c r="A30" s="152">
        <v>5</v>
      </c>
      <c r="B30" s="153">
        <v>2</v>
      </c>
      <c r="C30" s="134" t="s">
        <v>140</v>
      </c>
      <c r="D30" s="154" t="s">
        <v>125</v>
      </c>
      <c r="E30" s="155">
        <v>0.2</v>
      </c>
      <c r="F30" s="136" t="s">
        <v>141</v>
      </c>
      <c r="G30" s="136"/>
      <c r="H30" s="156"/>
      <c r="I30" s="156"/>
      <c r="J30" s="136" t="s">
        <v>141</v>
      </c>
      <c r="K30" s="136"/>
      <c r="L30" s="157"/>
      <c r="M30" s="156" t="str">
        <f>IF(ISNUMBER(K30/G30),IF(NOT(K30/G30=0),K30/G30, " "), " ")</f>
        <v xml:space="preserve"> </v>
      </c>
      <c r="N30" s="154"/>
    </row>
    <row r="31" spans="1:23" ht="19.350000000000001" customHeight="1" x14ac:dyDescent="0.25">
      <c r="A31" s="128" t="s">
        <v>142</v>
      </c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</row>
    <row r="32" spans="1:23" ht="34.200000000000003" x14ac:dyDescent="0.25">
      <c r="A32" s="152">
        <v>6</v>
      </c>
      <c r="B32" s="153">
        <v>21141</v>
      </c>
      <c r="C32" s="134" t="s">
        <v>143</v>
      </c>
      <c r="D32" s="154" t="s">
        <v>144</v>
      </c>
      <c r="E32" s="155">
        <v>0.2</v>
      </c>
      <c r="F32" s="136" t="s">
        <v>145</v>
      </c>
      <c r="G32" s="136">
        <v>26.81</v>
      </c>
      <c r="H32" s="156"/>
      <c r="I32" s="156"/>
      <c r="J32" s="136" t="s">
        <v>146</v>
      </c>
      <c r="K32" s="136">
        <v>145.4</v>
      </c>
      <c r="L32" s="157"/>
      <c r="M32" s="156">
        <f>IF(ISNUMBER(K32/G32),IF(NOT(K32/G32=0),K32/G32, " "), " ")</f>
        <v>5.423349496456547</v>
      </c>
      <c r="N32" s="154" t="s">
        <v>147</v>
      </c>
    </row>
    <row r="33" spans="1:14" ht="22.8" x14ac:dyDescent="0.25">
      <c r="A33" s="152">
        <v>7</v>
      </c>
      <c r="B33" s="153">
        <v>400001</v>
      </c>
      <c r="C33" s="134" t="s">
        <v>148</v>
      </c>
      <c r="D33" s="154" t="s">
        <v>144</v>
      </c>
      <c r="E33" s="155">
        <v>0.12</v>
      </c>
      <c r="F33" s="136" t="s">
        <v>149</v>
      </c>
      <c r="G33" s="136">
        <v>12.38</v>
      </c>
      <c r="H33" s="156"/>
      <c r="I33" s="156"/>
      <c r="J33" s="136" t="s">
        <v>150</v>
      </c>
      <c r="K33" s="136">
        <v>70.44</v>
      </c>
      <c r="L33" s="157"/>
      <c r="M33" s="156">
        <f>IF(ISNUMBER(K33/G33),IF(NOT(K33/G33=0),K33/G33, " "), " ")</f>
        <v>5.6898222940226164</v>
      </c>
      <c r="N33" s="154" t="s">
        <v>147</v>
      </c>
    </row>
    <row r="34" spans="1:14" ht="19.350000000000001" customHeight="1" x14ac:dyDescent="0.25">
      <c r="A34" s="128" t="s">
        <v>151</v>
      </c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</row>
    <row r="35" spans="1:14" ht="34.200000000000003" x14ac:dyDescent="0.25">
      <c r="A35" s="152">
        <v>8</v>
      </c>
      <c r="B35" s="153" t="s">
        <v>152</v>
      </c>
      <c r="C35" s="134" t="s">
        <v>153</v>
      </c>
      <c r="D35" s="154" t="s">
        <v>154</v>
      </c>
      <c r="E35" s="155">
        <v>17.55</v>
      </c>
      <c r="F35" s="136" t="s">
        <v>155</v>
      </c>
      <c r="G35" s="136">
        <v>228.33</v>
      </c>
      <c r="H35" s="156">
        <v>79</v>
      </c>
      <c r="I35" s="156">
        <v>1386.45</v>
      </c>
      <c r="J35" s="136" t="s">
        <v>156</v>
      </c>
      <c r="K35" s="136">
        <v>1471.04</v>
      </c>
      <c r="L35" s="157"/>
      <c r="M35" s="156">
        <f>IF(ISNUMBER(K35/G35),IF(NOT(K35/G35=0),K35/G35, " "), " ")</f>
        <v>6.4426050015328684</v>
      </c>
      <c r="N35" s="154" t="s">
        <v>157</v>
      </c>
    </row>
    <row r="36" spans="1:14" ht="57" x14ac:dyDescent="0.25">
      <c r="A36" s="152">
        <v>9</v>
      </c>
      <c r="B36" s="153" t="s">
        <v>158</v>
      </c>
      <c r="C36" s="134" t="s">
        <v>159</v>
      </c>
      <c r="D36" s="154" t="s">
        <v>160</v>
      </c>
      <c r="E36" s="155">
        <v>2.0000000000000001E-4</v>
      </c>
      <c r="F36" s="136" t="s">
        <v>161</v>
      </c>
      <c r="G36" s="136">
        <v>1.98</v>
      </c>
      <c r="H36" s="156">
        <v>73797.649999999994</v>
      </c>
      <c r="I36" s="156">
        <v>14.76</v>
      </c>
      <c r="J36" s="136" t="s">
        <v>162</v>
      </c>
      <c r="K36" s="136">
        <v>15.12</v>
      </c>
      <c r="L36" s="157"/>
      <c r="M36" s="156">
        <f>IF(ISNUMBER(K36/G36),IF(NOT(K36/G36=0),K36/G36, " "), " ")</f>
        <v>7.6363636363636358</v>
      </c>
      <c r="N36" s="154" t="s">
        <v>163</v>
      </c>
    </row>
    <row r="37" spans="1:14" ht="34.200000000000003" x14ac:dyDescent="0.25">
      <c r="A37" s="152">
        <v>10</v>
      </c>
      <c r="B37" s="153" t="s">
        <v>164</v>
      </c>
      <c r="C37" s="134" t="s">
        <v>165</v>
      </c>
      <c r="D37" s="154" t="s">
        <v>160</v>
      </c>
      <c r="E37" s="155">
        <v>6.9999999999999999E-4</v>
      </c>
      <c r="F37" s="136" t="s">
        <v>166</v>
      </c>
      <c r="G37" s="136">
        <v>7.13</v>
      </c>
      <c r="H37" s="156">
        <v>69600</v>
      </c>
      <c r="I37" s="156">
        <v>48.72</v>
      </c>
      <c r="J37" s="136" t="s">
        <v>167</v>
      </c>
      <c r="K37" s="136">
        <v>49.91</v>
      </c>
      <c r="L37" s="157"/>
      <c r="M37" s="156">
        <f>IF(ISNUMBER(K37/G37),IF(NOT(K37/G37=0),K37/G37, " "), " ")</f>
        <v>7</v>
      </c>
      <c r="N37" s="154" t="s">
        <v>168</v>
      </c>
    </row>
    <row r="38" spans="1:14" ht="34.200000000000003" x14ac:dyDescent="0.25">
      <c r="A38" s="152">
        <v>11</v>
      </c>
      <c r="B38" s="153" t="s">
        <v>169</v>
      </c>
      <c r="C38" s="134" t="s">
        <v>170</v>
      </c>
      <c r="D38" s="154" t="s">
        <v>171</v>
      </c>
      <c r="E38" s="155">
        <v>4.0000000000000001E-3</v>
      </c>
      <c r="F38" s="136" t="s">
        <v>172</v>
      </c>
      <c r="G38" s="136">
        <v>0.17</v>
      </c>
      <c r="H38" s="156">
        <v>219.37</v>
      </c>
      <c r="I38" s="156">
        <v>0.88</v>
      </c>
      <c r="J38" s="136" t="s">
        <v>173</v>
      </c>
      <c r="K38" s="136">
        <v>0.9</v>
      </c>
      <c r="L38" s="157"/>
      <c r="M38" s="156">
        <f>IF(ISNUMBER(K38/G38),IF(NOT(K38/G38=0),K38/G38, " "), " ")</f>
        <v>5.2941176470588234</v>
      </c>
      <c r="N38" s="154" t="s">
        <v>174</v>
      </c>
    </row>
    <row r="39" spans="1:14" ht="22.8" x14ac:dyDescent="0.25">
      <c r="A39" s="152">
        <v>12</v>
      </c>
      <c r="B39" s="153" t="s">
        <v>175</v>
      </c>
      <c r="C39" s="134" t="s">
        <v>176</v>
      </c>
      <c r="D39" s="154" t="s">
        <v>154</v>
      </c>
      <c r="E39" s="155">
        <v>0.65</v>
      </c>
      <c r="F39" s="136" t="s">
        <v>177</v>
      </c>
      <c r="G39" s="136">
        <v>4.92</v>
      </c>
      <c r="H39" s="156">
        <v>27.65</v>
      </c>
      <c r="I39" s="156">
        <v>17.97</v>
      </c>
      <c r="J39" s="136" t="s">
        <v>178</v>
      </c>
      <c r="K39" s="136">
        <v>18.77</v>
      </c>
      <c r="L39" s="157"/>
      <c r="M39" s="156">
        <f>IF(ISNUMBER(K39/G39),IF(NOT(K39/G39=0),K39/G39, " "), " ")</f>
        <v>3.815040650406504</v>
      </c>
      <c r="N39" s="154" t="s">
        <v>179</v>
      </c>
    </row>
    <row r="40" spans="1:14" ht="34.200000000000003" x14ac:dyDescent="0.25">
      <c r="A40" s="152">
        <v>13</v>
      </c>
      <c r="B40" s="153" t="s">
        <v>180</v>
      </c>
      <c r="C40" s="134" t="s">
        <v>181</v>
      </c>
      <c r="D40" s="154" t="s">
        <v>160</v>
      </c>
      <c r="E40" s="155">
        <v>5.1999999999999998E-3</v>
      </c>
      <c r="F40" s="136" t="s">
        <v>182</v>
      </c>
      <c r="G40" s="136">
        <v>61.26</v>
      </c>
      <c r="H40" s="156">
        <v>36017</v>
      </c>
      <c r="I40" s="156">
        <v>187.29</v>
      </c>
      <c r="J40" s="136" t="s">
        <v>183</v>
      </c>
      <c r="K40" s="136">
        <v>192.44</v>
      </c>
      <c r="L40" s="157"/>
      <c r="M40" s="156">
        <f>IF(ISNUMBER(K40/G40),IF(NOT(K40/G40=0),K40/G40, " "), " ")</f>
        <v>3.141364675155077</v>
      </c>
      <c r="N40" s="154" t="s">
        <v>184</v>
      </c>
    </row>
    <row r="41" spans="1:14" ht="22.8" x14ac:dyDescent="0.25">
      <c r="A41" s="152">
        <v>14</v>
      </c>
      <c r="B41" s="153" t="s">
        <v>185</v>
      </c>
      <c r="C41" s="134" t="s">
        <v>186</v>
      </c>
      <c r="D41" s="154" t="s">
        <v>187</v>
      </c>
      <c r="E41" s="155">
        <v>2</v>
      </c>
      <c r="F41" s="136" t="s">
        <v>188</v>
      </c>
      <c r="G41" s="136">
        <v>37.200000000000003</v>
      </c>
      <c r="H41" s="156">
        <v>43.44</v>
      </c>
      <c r="I41" s="156">
        <v>86.88</v>
      </c>
      <c r="J41" s="136" t="s">
        <v>189</v>
      </c>
      <c r="K41" s="136">
        <v>88.94</v>
      </c>
      <c r="L41" s="157"/>
      <c r="M41" s="156">
        <f>IF(ISNUMBER(K41/G41),IF(NOT(K41/G41=0),K41/G41, " "), " ")</f>
        <v>2.3908602150537632</v>
      </c>
      <c r="N41" s="154" t="s">
        <v>190</v>
      </c>
    </row>
    <row r="42" spans="1:14" ht="19.350000000000001" customHeight="1" x14ac:dyDescent="0.25">
      <c r="A42" s="150" t="s">
        <v>191</v>
      </c>
      <c r="B42" s="151"/>
      <c r="C42" s="151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</row>
    <row r="43" spans="1:14" ht="19.350000000000001" customHeight="1" x14ac:dyDescent="0.25">
      <c r="A43" s="128" t="s">
        <v>151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</row>
    <row r="44" spans="1:14" ht="22.8" x14ac:dyDescent="0.25">
      <c r="A44" s="158">
        <v>15</v>
      </c>
      <c r="B44" s="159" t="s">
        <v>192</v>
      </c>
      <c r="C44" s="140" t="s">
        <v>193</v>
      </c>
      <c r="D44" s="160" t="s">
        <v>160</v>
      </c>
      <c r="E44" s="161">
        <v>0.38219999999999998</v>
      </c>
      <c r="F44" s="142" t="s">
        <v>141</v>
      </c>
      <c r="G44" s="142"/>
      <c r="H44" s="162"/>
      <c r="I44" s="162"/>
      <c r="J44" s="142" t="s">
        <v>141</v>
      </c>
      <c r="K44" s="142"/>
      <c r="L44" s="163"/>
      <c r="M44" s="162" t="str">
        <f>IF(ISNUMBER(K44/G44),IF(NOT(K44/G44=0),K44/G44, " "), " ")</f>
        <v xml:space="preserve"> </v>
      </c>
      <c r="N44" s="160"/>
    </row>
    <row r="45" spans="1:14" x14ac:dyDescent="0.25">
      <c r="A45" s="144" t="s">
        <v>103</v>
      </c>
      <c r="B45" s="145"/>
      <c r="C45" s="145"/>
      <c r="D45" s="145"/>
      <c r="E45" s="145"/>
      <c r="F45" s="145"/>
      <c r="G45" s="164">
        <v>506</v>
      </c>
      <c r="H45" s="165"/>
      <c r="I45" s="165"/>
      <c r="J45" s="165"/>
      <c r="K45" s="164">
        <v>3555</v>
      </c>
      <c r="L45" s="166"/>
      <c r="M45" s="164">
        <f ca="1">IF(ISNUMBER(INDIRECT("K" &amp; ROW())/INDIRECT("G" &amp; ROW())),INDIRECT("K" &amp; ROW())/INDIRECT("G" &amp; ROW()), " ")</f>
        <v>7.0256916996047432</v>
      </c>
      <c r="N45" s="146" t="s">
        <v>194</v>
      </c>
    </row>
    <row r="46" spans="1:14" x14ac:dyDescent="0.25">
      <c r="A46" s="144" t="s">
        <v>106</v>
      </c>
      <c r="B46" s="145"/>
      <c r="C46" s="145"/>
      <c r="D46" s="145"/>
      <c r="E46" s="145"/>
      <c r="F46" s="145"/>
      <c r="G46" s="164"/>
      <c r="H46" s="165"/>
      <c r="I46" s="165"/>
      <c r="J46" s="165"/>
      <c r="K46" s="164"/>
      <c r="L46" s="166"/>
      <c r="M46" s="164" t="str">
        <f ca="1">IF(ISNUMBER(INDIRECT("K" &amp; ROW())/INDIRECT("G" &amp; ROW())),INDIRECT("K" &amp; ROW())/INDIRECT("G" &amp; ROW()), " ")</f>
        <v xml:space="preserve"> </v>
      </c>
      <c r="N46" s="146" t="s">
        <v>194</v>
      </c>
    </row>
    <row r="47" spans="1:14" x14ac:dyDescent="0.25">
      <c r="A47" s="144" t="s">
        <v>107</v>
      </c>
      <c r="B47" s="145"/>
      <c r="C47" s="145"/>
      <c r="D47" s="145"/>
      <c r="E47" s="145"/>
      <c r="F47" s="145"/>
      <c r="G47" s="164">
        <v>129</v>
      </c>
      <c r="H47" s="165"/>
      <c r="I47" s="165"/>
      <c r="J47" s="165"/>
      <c r="K47" s="164">
        <v>1543</v>
      </c>
      <c r="L47" s="166"/>
      <c r="M47" s="164">
        <f ca="1">IF(ISNUMBER(INDIRECT("K" &amp; ROW())/INDIRECT("G" &amp; ROW())),INDIRECT("K" &amp; ROW())/INDIRECT("G" &amp; ROW()), " ")</f>
        <v>11.961240310077519</v>
      </c>
      <c r="N47" s="146" t="s">
        <v>194</v>
      </c>
    </row>
    <row r="48" spans="1:14" x14ac:dyDescent="0.25">
      <c r="A48" s="144" t="s">
        <v>108</v>
      </c>
      <c r="B48" s="145"/>
      <c r="C48" s="145"/>
      <c r="D48" s="145"/>
      <c r="E48" s="145"/>
      <c r="F48" s="145"/>
      <c r="G48" s="164">
        <v>342</v>
      </c>
      <c r="H48" s="165"/>
      <c r="I48" s="165"/>
      <c r="J48" s="165"/>
      <c r="K48" s="164">
        <v>1839</v>
      </c>
      <c r="L48" s="166"/>
      <c r="M48" s="164">
        <f ca="1">IF(ISNUMBER(INDIRECT("K" &amp; ROW())/INDIRECT("G" &amp; ROW())),INDIRECT("K" &amp; ROW())/INDIRECT("G" &amp; ROW()), " ")</f>
        <v>5.3771929824561404</v>
      </c>
      <c r="N48" s="146" t="s">
        <v>194</v>
      </c>
    </row>
    <row r="49" spans="1:14" x14ac:dyDescent="0.25">
      <c r="A49" s="144" t="s">
        <v>109</v>
      </c>
      <c r="B49" s="145"/>
      <c r="C49" s="145"/>
      <c r="D49" s="145"/>
      <c r="E49" s="145"/>
      <c r="F49" s="145"/>
      <c r="G49" s="164">
        <v>38</v>
      </c>
      <c r="H49" s="165"/>
      <c r="I49" s="165"/>
      <c r="J49" s="165"/>
      <c r="K49" s="164">
        <v>212</v>
      </c>
      <c r="L49" s="166"/>
      <c r="M49" s="164">
        <f ca="1">IF(ISNUMBER(INDIRECT("K" &amp; ROW())/INDIRECT("G" &amp; ROW())),INDIRECT("K" &amp; ROW())/INDIRECT("G" &amp; ROW()), " ")</f>
        <v>5.5789473684210522</v>
      </c>
      <c r="N49" s="146" t="s">
        <v>194</v>
      </c>
    </row>
    <row r="50" spans="1:14" x14ac:dyDescent="0.25">
      <c r="A50" s="147" t="s">
        <v>110</v>
      </c>
      <c r="B50" s="148"/>
      <c r="C50" s="148"/>
      <c r="D50" s="148"/>
      <c r="E50" s="148"/>
      <c r="F50" s="148"/>
      <c r="G50" s="167">
        <v>108</v>
      </c>
      <c r="H50" s="168"/>
      <c r="I50" s="168"/>
      <c r="J50" s="168"/>
      <c r="K50" s="167">
        <v>1107</v>
      </c>
      <c r="L50" s="169"/>
      <c r="M50" s="167">
        <f ca="1">IF(ISNUMBER(INDIRECT("K" &amp; ROW())/INDIRECT("G" &amp; ROW())),INDIRECT("K" &amp; ROW())/INDIRECT("G" &amp; ROW()), " ")</f>
        <v>10.25</v>
      </c>
      <c r="N50" s="149" t="s">
        <v>194</v>
      </c>
    </row>
    <row r="51" spans="1:14" x14ac:dyDescent="0.25">
      <c r="A51" s="147" t="s">
        <v>111</v>
      </c>
      <c r="B51" s="148"/>
      <c r="C51" s="148"/>
      <c r="D51" s="148"/>
      <c r="E51" s="148"/>
      <c r="F51" s="148"/>
      <c r="G51" s="167">
        <v>83</v>
      </c>
      <c r="H51" s="168"/>
      <c r="I51" s="168"/>
      <c r="J51" s="168"/>
      <c r="K51" s="167">
        <v>793</v>
      </c>
      <c r="L51" s="169"/>
      <c r="M51" s="167">
        <f ca="1">IF(ISNUMBER(INDIRECT("K" &amp; ROW())/INDIRECT("G" &amp; ROW())),INDIRECT("K" &amp; ROW())/INDIRECT("G" &amp; ROW()), " ")</f>
        <v>9.5542168674698793</v>
      </c>
      <c r="N51" s="149" t="s">
        <v>194</v>
      </c>
    </row>
    <row r="52" spans="1:14" x14ac:dyDescent="0.25">
      <c r="A52" s="147" t="s">
        <v>112</v>
      </c>
      <c r="B52" s="148"/>
      <c r="C52" s="148"/>
      <c r="D52" s="148"/>
      <c r="E52" s="148"/>
      <c r="F52" s="148"/>
      <c r="G52" s="167"/>
      <c r="H52" s="168"/>
      <c r="I52" s="168"/>
      <c r="J52" s="168"/>
      <c r="K52" s="167"/>
      <c r="L52" s="169"/>
      <c r="M52" s="167" t="str">
        <f ca="1">IF(ISNUMBER(INDIRECT("K" &amp; ROW())/INDIRECT("G" &amp; ROW())),INDIRECT("K" &amp; ROW())/INDIRECT("G" &amp; ROW()), " ")</f>
        <v xml:space="preserve"> </v>
      </c>
      <c r="N52" s="149" t="s">
        <v>194</v>
      </c>
    </row>
    <row r="53" spans="1:14" x14ac:dyDescent="0.25">
      <c r="A53" s="144" t="s">
        <v>113</v>
      </c>
      <c r="B53" s="145"/>
      <c r="C53" s="145"/>
      <c r="D53" s="145"/>
      <c r="E53" s="145"/>
      <c r="F53" s="145"/>
      <c r="G53" s="164">
        <v>629</v>
      </c>
      <c r="H53" s="165"/>
      <c r="I53" s="165"/>
      <c r="J53" s="165"/>
      <c r="K53" s="164">
        <v>5054</v>
      </c>
      <c r="L53" s="166"/>
      <c r="M53" s="164">
        <f ca="1">IF(ISNUMBER(INDIRECT("K" &amp; ROW())/INDIRECT("G" &amp; ROW())),INDIRECT("K" &amp; ROW())/INDIRECT("G" &amp; ROW()), " ")</f>
        <v>8.0349761526232122</v>
      </c>
      <c r="N53" s="146" t="s">
        <v>194</v>
      </c>
    </row>
    <row r="54" spans="1:14" x14ac:dyDescent="0.25">
      <c r="A54" s="144" t="s">
        <v>114</v>
      </c>
      <c r="B54" s="145"/>
      <c r="C54" s="145"/>
      <c r="D54" s="145"/>
      <c r="E54" s="145"/>
      <c r="F54" s="145"/>
      <c r="G54" s="164">
        <v>9</v>
      </c>
      <c r="H54" s="165"/>
      <c r="I54" s="165"/>
      <c r="J54" s="165"/>
      <c r="K54" s="164">
        <v>93</v>
      </c>
      <c r="L54" s="166"/>
      <c r="M54" s="164">
        <f ca="1">IF(ISNUMBER(INDIRECT("K" &amp; ROW())/INDIRECT("G" &amp; ROW())),INDIRECT("K" &amp; ROW())/INDIRECT("G" &amp; ROW()), " ")</f>
        <v>10.333333333333334</v>
      </c>
      <c r="N54" s="146" t="s">
        <v>194</v>
      </c>
    </row>
    <row r="55" spans="1:14" ht="30" customHeight="1" x14ac:dyDescent="0.25">
      <c r="A55" s="144" t="s">
        <v>115</v>
      </c>
      <c r="B55" s="145"/>
      <c r="C55" s="145"/>
      <c r="D55" s="145"/>
      <c r="E55" s="145"/>
      <c r="F55" s="145"/>
      <c r="G55" s="164">
        <v>56</v>
      </c>
      <c r="H55" s="165"/>
      <c r="I55" s="165"/>
      <c r="J55" s="165"/>
      <c r="K55" s="164">
        <v>288</v>
      </c>
      <c r="L55" s="166"/>
      <c r="M55" s="164">
        <f ca="1">IF(ISNUMBER(INDIRECT("K" &amp; ROW())/INDIRECT("G" &amp; ROW())),INDIRECT("K" &amp; ROW())/INDIRECT("G" &amp; ROW()), " ")</f>
        <v>5.1428571428571432</v>
      </c>
      <c r="N55" s="146" t="s">
        <v>194</v>
      </c>
    </row>
    <row r="56" spans="1:14" ht="30" customHeight="1" x14ac:dyDescent="0.25">
      <c r="A56" s="144" t="s">
        <v>116</v>
      </c>
      <c r="B56" s="145"/>
      <c r="C56" s="145"/>
      <c r="D56" s="145"/>
      <c r="E56" s="145"/>
      <c r="F56" s="145"/>
      <c r="G56" s="164">
        <v>3</v>
      </c>
      <c r="H56" s="165"/>
      <c r="I56" s="165"/>
      <c r="J56" s="165"/>
      <c r="K56" s="164">
        <v>20</v>
      </c>
      <c r="L56" s="166"/>
      <c r="M56" s="164">
        <f ca="1">IF(ISNUMBER(INDIRECT("K" &amp; ROW())/INDIRECT("G" &amp; ROW())),INDIRECT("K" &amp; ROW())/INDIRECT("G" &amp; ROW()), " ")</f>
        <v>6.666666666666667</v>
      </c>
      <c r="N56" s="146" t="s">
        <v>194</v>
      </c>
    </row>
    <row r="57" spans="1:14" x14ac:dyDescent="0.25">
      <c r="A57" s="144" t="s">
        <v>117</v>
      </c>
      <c r="B57" s="145"/>
      <c r="C57" s="145"/>
      <c r="D57" s="145"/>
      <c r="E57" s="145"/>
      <c r="F57" s="145"/>
      <c r="G57" s="164">
        <v>697</v>
      </c>
      <c r="H57" s="165"/>
      <c r="I57" s="165"/>
      <c r="J57" s="165"/>
      <c r="K57" s="164">
        <v>5455</v>
      </c>
      <c r="L57" s="166"/>
      <c r="M57" s="164">
        <f ca="1">IF(ISNUMBER(INDIRECT("K" &amp; ROW())/INDIRECT("G" &amp; ROW())),INDIRECT("K" &amp; ROW())/INDIRECT("G" &amp; ROW()), " ")</f>
        <v>7.8263988522238161</v>
      </c>
      <c r="N57" s="146" t="s">
        <v>194</v>
      </c>
    </row>
    <row r="58" spans="1:14" ht="30" customHeight="1" x14ac:dyDescent="0.25">
      <c r="A58" s="144" t="s">
        <v>118</v>
      </c>
      <c r="B58" s="145"/>
      <c r="C58" s="145"/>
      <c r="D58" s="145"/>
      <c r="E58" s="145"/>
      <c r="F58" s="145"/>
      <c r="G58" s="164">
        <v>73.430000000000007</v>
      </c>
      <c r="H58" s="165"/>
      <c r="I58" s="165"/>
      <c r="J58" s="165"/>
      <c r="K58" s="164">
        <v>417.68</v>
      </c>
      <c r="L58" s="166"/>
      <c r="M58" s="164">
        <f ca="1">IF(ISNUMBER(INDIRECT("K" &amp; ROW())/INDIRECT("G" &amp; ROW())),INDIRECT("K" &amp; ROW())/INDIRECT("G" &amp; ROW()), " ")</f>
        <v>5.6881383630668658</v>
      </c>
      <c r="N58" s="146" t="s">
        <v>194</v>
      </c>
    </row>
    <row r="59" spans="1:14" x14ac:dyDescent="0.25">
      <c r="A59" s="147" t="s">
        <v>119</v>
      </c>
      <c r="B59" s="148"/>
      <c r="C59" s="148"/>
      <c r="D59" s="148"/>
      <c r="E59" s="148"/>
      <c r="F59" s="148"/>
      <c r="G59" s="167">
        <v>770.43</v>
      </c>
      <c r="H59" s="168"/>
      <c r="I59" s="168"/>
      <c r="J59" s="168"/>
      <c r="K59" s="167">
        <v>5872.68</v>
      </c>
      <c r="L59" s="169"/>
      <c r="M59" s="167">
        <f ca="1">IF(ISNUMBER(INDIRECT("K" &amp; ROW())/INDIRECT("G" &amp; ROW())),INDIRECT("K" &amp; ROW())/INDIRECT("G" &amp; ROW()), " ")</f>
        <v>7.6226003660293609</v>
      </c>
      <c r="N59" s="149" t="s">
        <v>194</v>
      </c>
    </row>
    <row r="60" spans="1:14" x14ac:dyDescent="0.25">
      <c r="A60" s="48"/>
      <c r="G60" s="67"/>
      <c r="H60" s="68"/>
      <c r="I60" s="68"/>
      <c r="J60" s="68"/>
      <c r="K60" s="67"/>
      <c r="L60" s="69"/>
      <c r="M60" s="67"/>
      <c r="N60" s="48"/>
    </row>
    <row r="61" spans="1:14" x14ac:dyDescent="0.25">
      <c r="A61" s="28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70"/>
      <c r="M61" s="29"/>
      <c r="N61" s="29"/>
    </row>
    <row r="62" spans="1:14" x14ac:dyDescent="0.25">
      <c r="A62" s="75" t="s">
        <v>70</v>
      </c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70"/>
      <c r="M62" s="29"/>
      <c r="N62" s="29"/>
    </row>
    <row r="63" spans="1:14" x14ac:dyDescent="0.25">
      <c r="A63" s="3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70"/>
      <c r="M63" s="29"/>
      <c r="N63" s="29"/>
    </row>
    <row r="64" spans="1:14" x14ac:dyDescent="0.25">
      <c r="A64" s="75" t="s">
        <v>71</v>
      </c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70"/>
      <c r="M64" s="29"/>
      <c r="N64" s="29"/>
    </row>
  </sheetData>
  <mergeCells count="48">
    <mergeCell ref="A57:F57"/>
    <mergeCell ref="A58:F58"/>
    <mergeCell ref="A59:F59"/>
    <mergeCell ref="A51:F51"/>
    <mergeCell ref="A52:F52"/>
    <mergeCell ref="A53:F53"/>
    <mergeCell ref="A54:F54"/>
    <mergeCell ref="A55:F55"/>
    <mergeCell ref="A56:F56"/>
    <mergeCell ref="A45:F45"/>
    <mergeCell ref="A46:F46"/>
    <mergeCell ref="A47:F47"/>
    <mergeCell ref="A48:F48"/>
    <mergeCell ref="A49:F49"/>
    <mergeCell ref="A50:F50"/>
    <mergeCell ref="A24:N24"/>
    <mergeCell ref="A25:N25"/>
    <mergeCell ref="A31:N31"/>
    <mergeCell ref="A34:N34"/>
    <mergeCell ref="A42:N42"/>
    <mergeCell ref="A43:N43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2016-03-14T09:34:08Z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