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3" i="16"/>
  <c r="M34" i="16"/>
  <c r="M36" i="16"/>
  <c r="M37" i="16"/>
  <c r="M38" i="16"/>
  <c r="M39" i="16"/>
  <c r="M40" i="16"/>
  <c r="M41" i="16"/>
  <c r="M42" i="16"/>
  <c r="M43" i="16"/>
  <c r="M44" i="16"/>
  <c r="M45" i="16"/>
  <c r="M46" i="16"/>
  <c r="M49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6" i="8"/>
  <c r="K75" i="8"/>
  <c r="H76" i="8"/>
  <c r="H75" i="8"/>
  <c r="J14" i="16"/>
  <c r="G14" i="16"/>
  <c r="K30" i="8"/>
  <c r="H30" i="8"/>
  <c r="A18" i="16"/>
  <c r="M50" i="16"/>
  <c r="M54" i="16"/>
  <c r="M58" i="16"/>
  <c r="M62" i="16"/>
  <c r="M51" i="16"/>
  <c r="M55" i="16"/>
  <c r="M59" i="16"/>
  <c r="M63" i="16"/>
  <c r="M64" i="16"/>
  <c r="M53" i="16"/>
  <c r="M57" i="16"/>
  <c r="M61" i="16"/>
  <c r="M65" i="16"/>
  <c r="M52" i="16"/>
  <c r="M56" i="16"/>
  <c r="M6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0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<sst xmlns="http://schemas.openxmlformats.org/spreadsheetml/2006/main" count="364" uniqueCount="258">
  <si>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</si>
  <si>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</si>
  <si>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</si>
  <si>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</si>
  <si>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</si>
  <si>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</si>
  <si>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</si>
  <si>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</si>
  <si>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</si>
  <si>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</si>
  <si>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</si>
  <si>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</si>
  <si>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</si>
  <si>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</si>
  <si>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</si>
  <si>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</si>
  <si>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</si>
  <si>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</si>
  <si>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</si>
  <si>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</si>
  <si>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</si>
  <si>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</si>
  <si>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</si>
  <si>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</si>
  <si>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</si>
  <si>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</si>
  <si>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</si>
  <si>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</si>
  <si>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</si>
  <si>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</si>
  <si>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</si>
  <si>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</si>
  <si>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</si>
  <si>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</si>
  <si>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</si>
  <si>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</si>
  <si>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</si>
  <si>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</si>
  <si>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</si>
  <si>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</si>
  <si>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</si>
  <si>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</si>
  <si>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</si>
  <si>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</si>
  <si>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</si>
  <si>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</si>
  <si>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</si>
  <si>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</si>
  <si>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</si>
  <si>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</si>
  <si>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</si>
  <si>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</si>
  <si>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</si>
  <si>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</si>
  <si>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</si>
  <si>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</si>
  <si>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</si>
  <si>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</si>
  <si>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</si>
  <si>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</si>
  <si>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</si>
  <si>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</si>
  <si>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</si>
  <si>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</si>
  <si>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</si>
  <si>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14.03.2016</t>
  </si>
  <si>
    <t>01.10.2015</t>
  </si>
  <si>
    <t>31.10.2015</t>
  </si>
  <si>
    <t>О ПРИЕМКЕ ВЫПОЛНЕННЫХ РАБОТ за Октябрь 2015</t>
  </si>
  <si>
    <t>на Кирова 2</t>
  </si>
  <si>
    <t>Сдал:  _________________ //</t>
  </si>
  <si>
    <t>Принял:  _________________ //</t>
  </si>
  <si>
    <t>Раздел 5. АВГУСТ</t>
  </si>
  <si>
    <t>кв. 6 ремонт кровли</t>
  </si>
  <si>
    <t>ТЕРр58-20-7
Смена обделок из листовой стали, примыканий: к дымовым трубам
100 м
1 036,48 = 2 096,68 - 0,09 x 11 780,00
НР 71%=83%*0.85 от ФОТ
СП 52%=65%*0.8 от ФОТ</t>
  </si>
  <si>
    <t>0,01
71
52</t>
  </si>
  <si>
    <t>939,8
_____
91,9</t>
  </si>
  <si>
    <t>4,78
_____
0,7</t>
  </si>
  <si>
    <t>10
7
6</t>
  </si>
  <si>
    <t>9
_____
1</t>
  </si>
  <si>
    <t>117
80
59</t>
  </si>
  <si>
    <t>113
_____
4</t>
  </si>
  <si>
    <t>Р</t>
  </si>
  <si>
    <t>ТСЦ-101-1759
Герметик силиконовый: для наружных швов
л</t>
  </si>
  <si>
    <t>0,2
71
52</t>
  </si>
  <si>
    <t xml:space="preserve">
_____
66,4</t>
  </si>
  <si>
    <t xml:space="preserve">
_____
13</t>
  </si>
  <si>
    <t xml:space="preserve">
_____
119</t>
  </si>
  <si>
    <t>М</t>
  </si>
  <si>
    <t>Раздел 7. ОКТЯБРЬ</t>
  </si>
  <si>
    <t>Ремонт пола в под.</t>
  </si>
  <si>
    <t>ТЕРр57-11-5
Устройство оснований под покрытие пола: из древесно-стружечных плит площадью до 20 м2
100 м2 основания
3 341,92 = 6 728,32 - 1,02 x 3 320,00
НР 68%=80%*0.85 от ФОТ
СП 54%=68%*0.8 от ФОТ</t>
  </si>
  <si>
    <t>0,0025
68
54</t>
  </si>
  <si>
    <t>484,09
_____
2846,2</t>
  </si>
  <si>
    <t>11,63
_____
1,4</t>
  </si>
  <si>
    <t>8
1
1</t>
  </si>
  <si>
    <t>1
_____
7</t>
  </si>
  <si>
    <t>31
10
8</t>
  </si>
  <si>
    <t>15
_____
16</t>
  </si>
  <si>
    <t>ТСЦ-102-0262
Фанера клееная марки ФК и ФБА, сорт В/ВВ толщиной: 4 мм
м3</t>
  </si>
  <si>
    <t>0,001
68
54</t>
  </si>
  <si>
    <t xml:space="preserve">
_____
7500</t>
  </si>
  <si>
    <t xml:space="preserve">
_____
8</t>
  </si>
  <si>
    <t xml:space="preserve">
_____
23</t>
  </si>
  <si>
    <t>Раздел 8. Ноябрь</t>
  </si>
  <si>
    <t>кв.6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</si>
  <si>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</si>
  <si>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0,0008
111
51</t>
  </si>
  <si>
    <t>811,45
_____
14803,28</t>
  </si>
  <si>
    <t>13
1
1</t>
  </si>
  <si>
    <t>1
_____
12</t>
  </si>
  <si>
    <t>50
9
4</t>
  </si>
  <si>
    <t>8
_____
41</t>
  </si>
  <si>
    <t>ТСЦ-101-2137
Резина техническая листовая прессованная
кг</t>
  </si>
  <si>
    <t>0,2
111
51</t>
  </si>
  <si>
    <t xml:space="preserve">
_____
26,3</t>
  </si>
  <si>
    <t xml:space="preserve">
_____
5</t>
  </si>
  <si>
    <t xml:space="preserve">
_____
25</t>
  </si>
  <si>
    <t>Раздел 9. Декабрь</t>
  </si>
  <si>
    <t>1 под,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</si>
  <si>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</si>
  <si>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</si>
  <si>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</si>
  <si>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</si>
  <si>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</si>
  <si>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237
176
96</t>
  </si>
  <si>
    <t>200
_____
37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</si>
  <si>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</si>
  <si>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</si>
  <si>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</si>
  <si>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</si>
  <si>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</si>
  <si>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</si>
  <si>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175
73
40</t>
  </si>
  <si>
    <t>83
_____
92</t>
  </si>
  <si>
    <t>кв.2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</si>
  <si>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</si>
  <si>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0,216
63
40</t>
  </si>
  <si>
    <t>1
1
1</t>
  </si>
  <si>
    <t>10
6
4</t>
  </si>
  <si>
    <t>Итого прямые затраты по акту</t>
  </si>
  <si>
    <t>36
_____
92</t>
  </si>
  <si>
    <t>429
_____
357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</si>
  <si>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</si>
  <si>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</si>
  <si>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</si>
  <si>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</si>
  <si>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</si>
  <si>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</si>
  <si>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</si>
  <si>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</si>
  <si>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Полы (ремонтно-строительные)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</si>
  <si>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</si>
  <si>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</si>
  <si>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</si>
  <si>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</si>
  <si>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</si>
  <si>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</si>
  <si>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</si>
  <si>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</si>
  <si>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</si>
  <si>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</si>
  <si>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</si>
  <si>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</si>
  <si>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</si>
  <si>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</si>
  <si>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</si>
  <si>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</si>
  <si>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</si>
  <si>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</si>
  <si>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1-2-7</t>
  </si>
  <si>
    <t>Затраты труда рабочих (ср 2,7)</t>
  </si>
  <si>
    <t xml:space="preserve">10,51
</t>
  </si>
  <si>
    <t xml:space="preserve">126,09
</t>
  </si>
  <si>
    <t>1-3-0</t>
  </si>
  <si>
    <t>Затраты труда рабочих (ср 3)</t>
  </si>
  <si>
    <t xml:space="preserve">10,78
</t>
  </si>
  <si>
    <t xml:space="preserve">129,45
</t>
  </si>
  <si>
    <t>1-3-9</t>
  </si>
  <si>
    <t>Затраты труда рабочих (ср 3,9)</t>
  </si>
  <si>
    <t xml:space="preserve">12,03
</t>
  </si>
  <si>
    <t xml:space="preserve">144,33
</t>
  </si>
  <si>
    <t>1-4-5</t>
  </si>
  <si>
    <t>Затраты труда рабочих (ср 4,5)</t>
  </si>
  <si>
    <t xml:space="preserve">13,09
</t>
  </si>
  <si>
    <t xml:space="preserve">157,03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</si>
  <si>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</si>
  <si>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</si>
  <si>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</si>
  <si>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</si>
  <si>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</si>
  <si>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52/1</t>
  </si>
  <si>
    <t>Установки для сварки: ручной дуговой (постоянного тока)</t>
  </si>
  <si>
    <t xml:space="preserve">7,84
</t>
  </si>
  <si>
    <t xml:space="preserve">45
</t>
  </si>
  <si>
    <t xml:space="preserve">                  Материалы</t>
  </si>
  <si>
    <t>101-0609</t>
  </si>
  <si>
    <t>Мастика клеящая каучуковая, марки КН-2</t>
  </si>
  <si>
    <t xml:space="preserve">кг
</t>
  </si>
  <si>
    <t xml:space="preserve">21,4
</t>
  </si>
  <si>
    <t xml:space="preserve">49,59
</t>
  </si>
  <si>
    <t>К=1,1 МТРиЭ ЧО, Пост.от 05.11.2015 г. №52/1</t>
  </si>
  <si>
    <t>101-1669</t>
  </si>
  <si>
    <t>Очес льняной</t>
  </si>
  <si>
    <t xml:space="preserve">42,4
</t>
  </si>
  <si>
    <t xml:space="preserve">224,13
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</si>
  <si>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</si>
  <si>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</si>
  <si>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</si>
  <si>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</si>
  <si>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</si>
  <si>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101-1805</t>
  </si>
  <si>
    <t>Гвозди строительные</t>
  </si>
  <si>
    <t xml:space="preserve">т
</t>
  </si>
  <si>
    <t xml:space="preserve">9190
</t>
  </si>
  <si>
    <t xml:space="preserve">40868,71
</t>
  </si>
  <si>
    <t>МТРиЭ ЧО, Пост.от 05.11.2015 г. №52/1, п.144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</si>
  <si>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</si>
  <si>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</si>
  <si>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</si>
  <si>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</si>
  <si>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</si>
  <si>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</si>
  <si>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</si>
  <si>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</si>
  <si>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</si>
  <si>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</si>
  <si>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</si>
  <si>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</si>
  <si>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</si>
  <si>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</si>
  <si>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44,47
</t>
  </si>
  <si>
    <t>20.06.962.2+20.06.160.2+20.06.163.2</t>
  </si>
  <si>
    <t>411-0001</t>
  </si>
  <si>
    <t>Вода</t>
  </si>
  <si>
    <t xml:space="preserve">м3
</t>
  </si>
  <si>
    <t xml:space="preserve">3,11
</t>
  </si>
  <si>
    <t xml:space="preserve">24,12
</t>
  </si>
  <si>
    <t>Среднее (26.01.015, 26.01.017)</t>
  </si>
  <si>
    <t>ТСЦ-101-1759</t>
  </si>
  <si>
    <t>Герметик силиконовый: для наружных швов</t>
  </si>
  <si>
    <t xml:space="preserve">л
</t>
  </si>
  <si>
    <t xml:space="preserve">66,4
</t>
  </si>
  <si>
    <t xml:space="preserve">597,12
</t>
  </si>
  <si>
    <t>ТСЦ-101-2137</t>
  </si>
  <si>
    <t>Резина техническая листовая прессованная</t>
  </si>
  <si>
    <t xml:space="preserve">26,3
</t>
  </si>
  <si>
    <t xml:space="preserve">123,76
</t>
  </si>
  <si>
    <t>ТСЦ-102-0262</t>
  </si>
  <si>
    <t>Фанера клееная марки ФК и ФБА, сорт В/ВВ толщиной: 4 мм</t>
  </si>
  <si>
    <t xml:space="preserve">7500
</t>
  </si>
  <si>
    <t xml:space="preserve">23473,75
</t>
  </si>
  <si>
    <t>09.03.2262</t>
  </si>
  <si>
    <t xml:space="preserve">          Неучтенные ресурсы</t>
  </si>
  <si>
    <t>509-9900</t>
  </si>
  <si>
    <t>Строительный мусор</t>
  </si>
  <si>
    <t xml:space="preserve">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</si>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</sst>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4"/>
  <sheetViews>
    <sheetView showGridLines="0" tabSelected="1" topLeftCell="A59" workbookViewId="0">
      <selection activeCell="A66" sqref="A66:IV7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3.31</v>
      </c>
      <c r="X14" s="27">
        <v>3.31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204.26/1000</f>
        <v>0.20426</v>
      </c>
      <c r="I27" s="85"/>
      <c r="J27" s="35" t="s">
        <v>5</v>
      </c>
      <c r="K27" s="86">
        <f>1433.05/1000</f>
        <v>1.4330499999999999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3.31E-3</v>
      </c>
      <c r="I30" s="85"/>
      <c r="J30" s="35" t="s">
        <v>7</v>
      </c>
      <c r="K30" s="86">
        <f>(X14+X15)/1000</f>
        <v>3.31E-3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36</v>
      </c>
      <c r="Z30" s="71">
        <v>35</v>
      </c>
      <c r="AA30" s="71">
        <v>23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36/1000</f>
        <v>3.5999999999999997E-2</v>
      </c>
      <c r="I31" s="85"/>
      <c r="J31" s="35" t="s">
        <v>5</v>
      </c>
      <c r="K31" s="86">
        <f>429/1000</f>
        <v>0.42899999999999999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429</v>
      </c>
      <c r="Z31" s="72">
        <v>354</v>
      </c>
      <c r="AA31" s="72">
        <v>211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16</v>
      </c>
      <c r="C42" s="134" t="s">
        <v>74</v>
      </c>
      <c r="D42" s="135" t="s">
        <v>75</v>
      </c>
      <c r="E42" s="136">
        <v>1036.48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/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/>
    </row>
    <row r="43" spans="1:22" ht="34.200000000000003" x14ac:dyDescent="0.25">
      <c r="A43" s="138">
        <v>2</v>
      </c>
      <c r="B43" s="139">
        <v>17</v>
      </c>
      <c r="C43" s="140" t="s">
        <v>83</v>
      </c>
      <c r="D43" s="141" t="s">
        <v>84</v>
      </c>
      <c r="E43" s="142">
        <v>66.400000000000006</v>
      </c>
      <c r="F43" s="143" t="s">
        <v>85</v>
      </c>
      <c r="G43" s="142"/>
      <c r="H43" s="142">
        <v>13</v>
      </c>
      <c r="I43" s="142" t="s">
        <v>86</v>
      </c>
      <c r="J43" s="142"/>
      <c r="K43" s="142">
        <v>119</v>
      </c>
      <c r="L43" s="143" t="s">
        <v>87</v>
      </c>
      <c r="M43" s="143"/>
      <c r="N43" s="143" t="s">
        <v>88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89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90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91.2" x14ac:dyDescent="0.25">
      <c r="A46" s="132">
        <v>3</v>
      </c>
      <c r="B46" s="133">
        <v>20</v>
      </c>
      <c r="C46" s="134" t="s">
        <v>91</v>
      </c>
      <c r="D46" s="135" t="s">
        <v>92</v>
      </c>
      <c r="E46" s="136">
        <v>3341.92</v>
      </c>
      <c r="F46" s="137" t="s">
        <v>93</v>
      </c>
      <c r="G46" s="136" t="s">
        <v>94</v>
      </c>
      <c r="H46" s="136" t="s">
        <v>95</v>
      </c>
      <c r="I46" s="136" t="s">
        <v>96</v>
      </c>
      <c r="J46" s="136"/>
      <c r="K46" s="136" t="s">
        <v>97</v>
      </c>
      <c r="L46" s="137" t="s">
        <v>98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/>
    </row>
    <row r="47" spans="1:22" ht="45.6" x14ac:dyDescent="0.25">
      <c r="A47" s="138">
        <v>4</v>
      </c>
      <c r="B47" s="139">
        <v>21</v>
      </c>
      <c r="C47" s="140" t="s">
        <v>99</v>
      </c>
      <c r="D47" s="141" t="s">
        <v>100</v>
      </c>
      <c r="E47" s="142">
        <v>7500</v>
      </c>
      <c r="F47" s="143" t="s">
        <v>101</v>
      </c>
      <c r="G47" s="142"/>
      <c r="H47" s="142">
        <v>8</v>
      </c>
      <c r="I47" s="142" t="s">
        <v>102</v>
      </c>
      <c r="J47" s="142"/>
      <c r="K47" s="142">
        <v>23</v>
      </c>
      <c r="L47" s="143" t="s">
        <v>103</v>
      </c>
      <c r="M47" s="143"/>
      <c r="N47" s="143" t="s">
        <v>88</v>
      </c>
      <c r="O47" s="143"/>
      <c r="P47" s="143"/>
      <c r="Q47" s="143"/>
      <c r="R47" s="143"/>
      <c r="S47" s="143"/>
      <c r="T47" s="143"/>
      <c r="U47" s="143"/>
      <c r="V47" s="143"/>
    </row>
    <row r="48" spans="1:22" ht="19.350000000000001" customHeight="1" x14ac:dyDescent="0.25">
      <c r="A48" s="128" t="s">
        <v>104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105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57" x14ac:dyDescent="0.25">
      <c r="A50" s="132">
        <v>5</v>
      </c>
      <c r="B50" s="133">
        <v>22</v>
      </c>
      <c r="C50" s="134" t="s">
        <v>106</v>
      </c>
      <c r="D50" s="135" t="s">
        <v>107</v>
      </c>
      <c r="E50" s="136">
        <v>15810.14</v>
      </c>
      <c r="F50" s="137" t="s">
        <v>108</v>
      </c>
      <c r="G50" s="136">
        <v>195.41</v>
      </c>
      <c r="H50" s="136" t="s">
        <v>109</v>
      </c>
      <c r="I50" s="136" t="s">
        <v>110</v>
      </c>
      <c r="J50" s="136"/>
      <c r="K50" s="136" t="s">
        <v>111</v>
      </c>
      <c r="L50" s="137" t="s">
        <v>112</v>
      </c>
      <c r="M50" s="137"/>
      <c r="N50" s="137" t="s">
        <v>82</v>
      </c>
      <c r="O50" s="137"/>
      <c r="P50" s="137"/>
      <c r="Q50" s="137"/>
      <c r="R50" s="137"/>
      <c r="S50" s="137"/>
      <c r="T50" s="137"/>
      <c r="U50" s="137"/>
      <c r="V50" s="137">
        <v>1</v>
      </c>
    </row>
    <row r="51" spans="1:22" ht="34.200000000000003" x14ac:dyDescent="0.25">
      <c r="A51" s="138">
        <v>6</v>
      </c>
      <c r="B51" s="139">
        <v>23</v>
      </c>
      <c r="C51" s="140" t="s">
        <v>113</v>
      </c>
      <c r="D51" s="141" t="s">
        <v>114</v>
      </c>
      <c r="E51" s="142">
        <v>26.3</v>
      </c>
      <c r="F51" s="143" t="s">
        <v>115</v>
      </c>
      <c r="G51" s="142"/>
      <c r="H51" s="142">
        <v>5</v>
      </c>
      <c r="I51" s="142" t="s">
        <v>116</v>
      </c>
      <c r="J51" s="142"/>
      <c r="K51" s="142">
        <v>25</v>
      </c>
      <c r="L51" s="143" t="s">
        <v>117</v>
      </c>
      <c r="M51" s="143"/>
      <c r="N51" s="143" t="s">
        <v>88</v>
      </c>
      <c r="O51" s="143"/>
      <c r="P51" s="143"/>
      <c r="Q51" s="143"/>
      <c r="R51" s="143"/>
      <c r="S51" s="143"/>
      <c r="T51" s="143"/>
      <c r="U51" s="143"/>
      <c r="V51" s="143"/>
    </row>
    <row r="52" spans="1:22" ht="19.350000000000001" customHeight="1" x14ac:dyDescent="0.25">
      <c r="A52" s="128" t="s">
        <v>118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119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57" x14ac:dyDescent="0.25">
      <c r="A54" s="132">
        <v>7</v>
      </c>
      <c r="B54" s="133">
        <v>24</v>
      </c>
      <c r="C54" s="134" t="s">
        <v>120</v>
      </c>
      <c r="D54" s="135" t="s">
        <v>121</v>
      </c>
      <c r="E54" s="136">
        <v>508.07</v>
      </c>
      <c r="F54" s="137" t="s">
        <v>122</v>
      </c>
      <c r="G54" s="136">
        <v>1.03</v>
      </c>
      <c r="H54" s="136" t="s">
        <v>123</v>
      </c>
      <c r="I54" s="136" t="s">
        <v>124</v>
      </c>
      <c r="J54" s="136"/>
      <c r="K54" s="136" t="s">
        <v>125</v>
      </c>
      <c r="L54" s="137" t="s">
        <v>126</v>
      </c>
      <c r="M54" s="137"/>
      <c r="N54" s="137" t="s">
        <v>82</v>
      </c>
      <c r="O54" s="137"/>
      <c r="P54" s="137"/>
      <c r="Q54" s="137"/>
      <c r="R54" s="137"/>
      <c r="S54" s="137"/>
      <c r="T54" s="137"/>
      <c r="U54" s="137"/>
      <c r="V54" s="137"/>
    </row>
    <row r="55" spans="1:22" ht="68.400000000000006" x14ac:dyDescent="0.25">
      <c r="A55" s="132">
        <v>8</v>
      </c>
      <c r="B55" s="133">
        <v>25</v>
      </c>
      <c r="C55" s="134" t="s">
        <v>127</v>
      </c>
      <c r="D55" s="135" t="s">
        <v>128</v>
      </c>
      <c r="E55" s="136">
        <v>2250.2399999999998</v>
      </c>
      <c r="F55" s="137" t="s">
        <v>129</v>
      </c>
      <c r="G55" s="136" t="s">
        <v>130</v>
      </c>
      <c r="H55" s="136" t="s">
        <v>131</v>
      </c>
      <c r="I55" s="136" t="s">
        <v>132</v>
      </c>
      <c r="J55" s="136"/>
      <c r="K55" s="136" t="s">
        <v>133</v>
      </c>
      <c r="L55" s="137" t="s">
        <v>134</v>
      </c>
      <c r="M55" s="137"/>
      <c r="N55" s="137" t="s">
        <v>82</v>
      </c>
      <c r="O55" s="137"/>
      <c r="P55" s="137"/>
      <c r="Q55" s="137"/>
      <c r="R55" s="137"/>
      <c r="S55" s="137"/>
      <c r="T55" s="137"/>
      <c r="U55" s="137"/>
      <c r="V55" s="137"/>
    </row>
    <row r="56" spans="1:22" ht="18.45" customHeight="1" x14ac:dyDescent="0.25">
      <c r="A56" s="130" t="s">
        <v>135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68.400000000000006" x14ac:dyDescent="0.25">
      <c r="A57" s="138">
        <v>9</v>
      </c>
      <c r="B57" s="139">
        <v>26</v>
      </c>
      <c r="C57" s="140" t="s">
        <v>136</v>
      </c>
      <c r="D57" s="141" t="s">
        <v>137</v>
      </c>
      <c r="E57" s="142">
        <v>3.95</v>
      </c>
      <c r="F57" s="143">
        <v>3.95</v>
      </c>
      <c r="G57" s="142"/>
      <c r="H57" s="142" t="s">
        <v>138</v>
      </c>
      <c r="I57" s="142">
        <v>1</v>
      </c>
      <c r="J57" s="142"/>
      <c r="K57" s="142" t="s">
        <v>139</v>
      </c>
      <c r="L57" s="143">
        <v>10</v>
      </c>
      <c r="M57" s="143"/>
      <c r="N57" s="143" t="s">
        <v>82</v>
      </c>
      <c r="O57" s="143"/>
      <c r="P57" s="143"/>
      <c r="Q57" s="143"/>
      <c r="R57" s="143"/>
      <c r="S57" s="143"/>
      <c r="T57" s="143"/>
      <c r="U57" s="143"/>
      <c r="V57" s="143"/>
    </row>
    <row r="58" spans="1:22" ht="34.200000000000003" x14ac:dyDescent="0.25">
      <c r="A58" s="144" t="s">
        <v>140</v>
      </c>
      <c r="B58" s="145"/>
      <c r="C58" s="145"/>
      <c r="D58" s="145"/>
      <c r="E58" s="145"/>
      <c r="F58" s="145"/>
      <c r="G58" s="145"/>
      <c r="H58" s="146">
        <v>128</v>
      </c>
      <c r="I58" s="146" t="s">
        <v>141</v>
      </c>
      <c r="J58" s="146"/>
      <c r="K58" s="146">
        <v>787</v>
      </c>
      <c r="L58" s="146" t="s">
        <v>142</v>
      </c>
      <c r="M58" s="146"/>
      <c r="N58" s="146"/>
      <c r="O58" s="146"/>
      <c r="P58" s="146"/>
      <c r="Q58" s="146"/>
      <c r="R58" s="146"/>
      <c r="S58" s="146"/>
      <c r="T58" s="146"/>
      <c r="U58" s="146"/>
      <c r="V58" s="146">
        <v>1</v>
      </c>
    </row>
    <row r="59" spans="1:22" x14ac:dyDescent="0.25">
      <c r="A59" s="144" t="s">
        <v>143</v>
      </c>
      <c r="B59" s="145"/>
      <c r="C59" s="145"/>
      <c r="D59" s="145"/>
      <c r="E59" s="145"/>
      <c r="F59" s="145"/>
      <c r="G59" s="145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4" t="s">
        <v>144</v>
      </c>
      <c r="B60" s="145"/>
      <c r="C60" s="145"/>
      <c r="D60" s="145"/>
      <c r="E60" s="145"/>
      <c r="F60" s="145"/>
      <c r="G60" s="145"/>
      <c r="H60" s="146">
        <v>36</v>
      </c>
      <c r="I60" s="146"/>
      <c r="J60" s="146"/>
      <c r="K60" s="146">
        <v>429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x14ac:dyDescent="0.25">
      <c r="A61" s="144" t="s">
        <v>145</v>
      </c>
      <c r="B61" s="145"/>
      <c r="C61" s="145"/>
      <c r="D61" s="145"/>
      <c r="E61" s="145"/>
      <c r="F61" s="145"/>
      <c r="G61" s="145"/>
      <c r="H61" s="146">
        <v>92</v>
      </c>
      <c r="I61" s="146"/>
      <c r="J61" s="146"/>
      <c r="K61" s="146">
        <v>357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146</v>
      </c>
      <c r="B62" s="145"/>
      <c r="C62" s="145"/>
      <c r="D62" s="145"/>
      <c r="E62" s="145"/>
      <c r="F62" s="145"/>
      <c r="G62" s="145"/>
      <c r="H62" s="146">
        <v>0</v>
      </c>
      <c r="I62" s="146"/>
      <c r="J62" s="146"/>
      <c r="K62" s="146">
        <v>1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7" t="s">
        <v>147</v>
      </c>
      <c r="B63" s="148"/>
      <c r="C63" s="148"/>
      <c r="D63" s="148"/>
      <c r="E63" s="148"/>
      <c r="F63" s="148"/>
      <c r="G63" s="148"/>
      <c r="H63" s="149">
        <v>35</v>
      </c>
      <c r="I63" s="149"/>
      <c r="J63" s="149"/>
      <c r="K63" s="149">
        <v>354</v>
      </c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</row>
    <row r="64" spans="1:22" x14ac:dyDescent="0.25">
      <c r="A64" s="147" t="s">
        <v>148</v>
      </c>
      <c r="B64" s="148"/>
      <c r="C64" s="148"/>
      <c r="D64" s="148"/>
      <c r="E64" s="148"/>
      <c r="F64" s="148"/>
      <c r="G64" s="148"/>
      <c r="H64" s="149">
        <v>23</v>
      </c>
      <c r="I64" s="149"/>
      <c r="J64" s="149"/>
      <c r="K64" s="149">
        <v>211</v>
      </c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</row>
    <row r="65" spans="1:22" x14ac:dyDescent="0.25">
      <c r="A65" s="147" t="s">
        <v>149</v>
      </c>
      <c r="B65" s="148"/>
      <c r="C65" s="148"/>
      <c r="D65" s="148"/>
      <c r="E65" s="148"/>
      <c r="F65" s="148"/>
      <c r="G65" s="148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hidden="1" x14ac:dyDescent="0.25">
      <c r="A66" s="144" t="s">
        <v>150</v>
      </c>
      <c r="B66" s="145"/>
      <c r="C66" s="145"/>
      <c r="D66" s="145"/>
      <c r="E66" s="145"/>
      <c r="F66" s="145"/>
      <c r="G66" s="145"/>
      <c r="H66" s="146">
        <v>36</v>
      </c>
      <c r="I66" s="146"/>
      <c r="J66" s="146"/>
      <c r="K66" s="146">
        <v>375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hidden="1" x14ac:dyDescent="0.25">
      <c r="A67" s="144" t="s">
        <v>151</v>
      </c>
      <c r="B67" s="145"/>
      <c r="C67" s="145"/>
      <c r="D67" s="145"/>
      <c r="E67" s="145"/>
      <c r="F67" s="145"/>
      <c r="G67" s="145"/>
      <c r="H67" s="146">
        <v>18</v>
      </c>
      <c r="I67" s="146"/>
      <c r="J67" s="146"/>
      <c r="K67" s="146">
        <v>72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hidden="1" x14ac:dyDescent="0.25">
      <c r="A68" s="144" t="s">
        <v>152</v>
      </c>
      <c r="B68" s="145"/>
      <c r="C68" s="145"/>
      <c r="D68" s="145"/>
      <c r="E68" s="145"/>
      <c r="F68" s="145"/>
      <c r="G68" s="145"/>
      <c r="H68" s="146">
        <v>20</v>
      </c>
      <c r="I68" s="146"/>
      <c r="J68" s="146"/>
      <c r="K68" s="146">
        <v>88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ht="30" hidden="1" customHeight="1" x14ac:dyDescent="0.25">
      <c r="A69" s="144" t="s">
        <v>153</v>
      </c>
      <c r="B69" s="145"/>
      <c r="C69" s="145"/>
      <c r="D69" s="145"/>
      <c r="E69" s="145"/>
      <c r="F69" s="145"/>
      <c r="G69" s="145"/>
      <c r="H69" s="146">
        <v>109</v>
      </c>
      <c r="I69" s="146"/>
      <c r="J69" s="146"/>
      <c r="K69" s="146">
        <v>797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ht="30" hidden="1" customHeight="1" x14ac:dyDescent="0.25">
      <c r="A70" s="144" t="s">
        <v>154</v>
      </c>
      <c r="B70" s="145"/>
      <c r="C70" s="145"/>
      <c r="D70" s="145"/>
      <c r="E70" s="145"/>
      <c r="F70" s="145"/>
      <c r="G70" s="145"/>
      <c r="H70" s="146">
        <v>3</v>
      </c>
      <c r="I70" s="146"/>
      <c r="J70" s="146"/>
      <c r="K70" s="146">
        <v>20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4" t="s">
        <v>155</v>
      </c>
      <c r="B71" s="145"/>
      <c r="C71" s="145"/>
      <c r="D71" s="145"/>
      <c r="E71" s="145"/>
      <c r="F71" s="145"/>
      <c r="G71" s="145"/>
      <c r="H71" s="146">
        <v>186</v>
      </c>
      <c r="I71" s="146"/>
      <c r="J71" s="146"/>
      <c r="K71" s="146">
        <v>1352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ht="30" customHeight="1" x14ac:dyDescent="0.25">
      <c r="A72" s="144" t="s">
        <v>156</v>
      </c>
      <c r="B72" s="145"/>
      <c r="C72" s="145"/>
      <c r="D72" s="145"/>
      <c r="E72" s="145"/>
      <c r="F72" s="145"/>
      <c r="G72" s="145"/>
      <c r="H72" s="146">
        <v>18.260000000000002</v>
      </c>
      <c r="I72" s="146"/>
      <c r="J72" s="146"/>
      <c r="K72" s="146">
        <v>81.05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x14ac:dyDescent="0.25">
      <c r="A73" s="147" t="s">
        <v>157</v>
      </c>
      <c r="B73" s="148"/>
      <c r="C73" s="148"/>
      <c r="D73" s="148"/>
      <c r="E73" s="148"/>
      <c r="F73" s="148"/>
      <c r="G73" s="148"/>
      <c r="H73" s="149">
        <v>204.26</v>
      </c>
      <c r="I73" s="149"/>
      <c r="J73" s="149"/>
      <c r="K73" s="149">
        <v>1433.05</v>
      </c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</row>
    <row r="74" spans="1:22" x14ac:dyDescent="0.25">
      <c r="A74" s="50"/>
      <c r="B74" s="39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</row>
    <row r="75" spans="1:22" x14ac:dyDescent="0.25">
      <c r="A75" s="50"/>
      <c r="B75" s="39"/>
      <c r="C75" s="73" t="s">
        <v>62</v>
      </c>
      <c r="D75" s="48"/>
      <c r="E75" s="48"/>
      <c r="F75" s="48"/>
      <c r="G75" s="48"/>
      <c r="H75" s="74">
        <f>IF(ISBLANK(Y30),"",ROUND(Z30/Y30,2)*100)</f>
        <v>97</v>
      </c>
      <c r="I75" s="48"/>
      <c r="J75" s="48"/>
      <c r="K75" s="74">
        <f>IF(ISBLANK(Y31),"",ROUND(Z31/Y31,2)*100)</f>
        <v>83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spans="1:22" x14ac:dyDescent="0.25">
      <c r="A76" s="50"/>
      <c r="B76" s="39"/>
      <c r="C76" s="73" t="s">
        <v>63</v>
      </c>
      <c r="D76" s="48"/>
      <c r="E76" s="48"/>
      <c r="F76" s="48"/>
      <c r="G76" s="48"/>
      <c r="H76" s="45">
        <f>IF(ISBLANK(Y30),"",ROUND(AA30/Y30,2)*100)</f>
        <v>64</v>
      </c>
      <c r="I76" s="48"/>
      <c r="J76" s="48"/>
      <c r="K76" s="45">
        <f>IF(ISBLANK(Y31),"",ROUND(AA31/Y31,2)*100)</f>
        <v>49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</row>
    <row r="77" spans="1:22" x14ac:dyDescent="0.25">
      <c r="A77" s="28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2" x14ac:dyDescent="0.25">
      <c r="B78" s="75" t="s">
        <v>70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2" x14ac:dyDescent="0.25">
      <c r="B79" s="3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2" x14ac:dyDescent="0.25">
      <c r="B80" s="75" t="s">
        <v>71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2:22" x14ac:dyDescent="0.25">
      <c r="B81" s="46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</row>
    <row r="83" spans="2:22" x14ac:dyDescent="0.25">
      <c r="C83" s="49"/>
      <c r="D83" s="49"/>
      <c r="E83" s="49"/>
      <c r="F83" s="49"/>
      <c r="G83" s="49"/>
    </row>
    <row r="84" spans="2:22" x14ac:dyDescent="0.25">
      <c r="C84" s="49"/>
      <c r="D84" s="49"/>
      <c r="E84" s="49"/>
      <c r="F84" s="49"/>
      <c r="G84" s="49"/>
    </row>
    <row r="85" spans="2:22" x14ac:dyDescent="0.25">
      <c r="C85" s="49"/>
      <c r="D85" s="49"/>
      <c r="E85" s="49"/>
      <c r="F85" s="49"/>
      <c r="G85" s="49"/>
    </row>
    <row r="86" spans="2:22" x14ac:dyDescent="0.25">
      <c r="C86" s="49"/>
      <c r="D86" s="49"/>
      <c r="E86" s="49"/>
      <c r="F86" s="49"/>
      <c r="G86" s="49"/>
    </row>
    <row r="87" spans="2:22" x14ac:dyDescent="0.25">
      <c r="C87" s="49"/>
      <c r="D87" s="49"/>
      <c r="E87" s="49"/>
      <c r="F87" s="49"/>
      <c r="G87" s="49"/>
    </row>
    <row r="88" spans="2:22" x14ac:dyDescent="0.25">
      <c r="C88" s="49"/>
      <c r="D88" s="49"/>
      <c r="E88" s="49"/>
      <c r="F88" s="49"/>
      <c r="G88" s="49"/>
    </row>
    <row r="89" spans="2:22" x14ac:dyDescent="0.25">
      <c r="C89" s="49"/>
      <c r="D89" s="49"/>
      <c r="E89" s="49"/>
      <c r="F89" s="49"/>
      <c r="G89" s="49"/>
    </row>
    <row r="90" spans="2:22" x14ac:dyDescent="0.25">
      <c r="C90" s="49"/>
      <c r="D90" s="49"/>
      <c r="E90" s="49"/>
      <c r="F90" s="49"/>
      <c r="G90" s="49"/>
    </row>
    <row r="91" spans="2:22" x14ac:dyDescent="0.25">
      <c r="C91" s="49"/>
      <c r="D91" s="49"/>
      <c r="E91" s="49"/>
      <c r="F91" s="49"/>
      <c r="G91" s="49"/>
    </row>
    <row r="92" spans="2:22" x14ac:dyDescent="0.25">
      <c r="C92" s="49"/>
      <c r="D92" s="49"/>
      <c r="E92" s="49"/>
      <c r="F92" s="49"/>
      <c r="G92" s="49"/>
    </row>
    <row r="93" spans="2:22" x14ac:dyDescent="0.25">
      <c r="C93" s="49"/>
      <c r="D93" s="49"/>
      <c r="E93" s="49"/>
      <c r="F93" s="49"/>
      <c r="G93" s="49"/>
    </row>
    <row r="94" spans="2:22" x14ac:dyDescent="0.25">
      <c r="C94" s="49"/>
      <c r="D94" s="49"/>
      <c r="E94" s="49"/>
      <c r="F94" s="49"/>
      <c r="G94" s="49"/>
    </row>
  </sheetData>
  <mergeCells count="57">
    <mergeCell ref="A73:G73"/>
    <mergeCell ref="A67:G67"/>
    <mergeCell ref="A68:G68"/>
    <mergeCell ref="A69:G69"/>
    <mergeCell ref="A70:G70"/>
    <mergeCell ref="A71:G71"/>
    <mergeCell ref="A72:G72"/>
    <mergeCell ref="A61:G61"/>
    <mergeCell ref="A62:G62"/>
    <mergeCell ref="A63:G63"/>
    <mergeCell ref="A64:G64"/>
    <mergeCell ref="A65:G65"/>
    <mergeCell ref="A66:G66"/>
    <mergeCell ref="A52:V52"/>
    <mergeCell ref="A53:V53"/>
    <mergeCell ref="A56:V56"/>
    <mergeCell ref="A58:G58"/>
    <mergeCell ref="A59:G59"/>
    <mergeCell ref="A60:G60"/>
    <mergeCell ref="A40:V40"/>
    <mergeCell ref="A41:V41"/>
    <mergeCell ref="A44:V44"/>
    <mergeCell ref="A45:V45"/>
    <mergeCell ref="A48:V48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158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204.26/1000</f>
        <v>0.20426</v>
      </c>
      <c r="H11" s="85"/>
      <c r="I11" s="55" t="s">
        <v>5</v>
      </c>
      <c r="J11" s="86">
        <f>1433.05/1000</f>
        <v>1.4330499999999999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3.31E-3</v>
      </c>
      <c r="H14" s="85"/>
      <c r="I14" s="55" t="s">
        <v>7</v>
      </c>
      <c r="J14" s="86">
        <f>(P14+P15)/1000</f>
        <v>3.31E-3</v>
      </c>
      <c r="K14" s="87"/>
      <c r="L14" s="58">
        <v>477</v>
      </c>
      <c r="M14" s="35" t="s">
        <v>7</v>
      </c>
      <c r="N14" s="57"/>
      <c r="O14" s="26">
        <v>3.31</v>
      </c>
      <c r="P14" s="27">
        <v>3.31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36/1000</f>
        <v>3.5999999999999997E-2</v>
      </c>
      <c r="H15" s="117"/>
      <c r="I15" s="55" t="s">
        <v>5</v>
      </c>
      <c r="J15" s="86">
        <f>429/1000</f>
        <v>0.42899999999999999</v>
      </c>
      <c r="K15" s="87"/>
      <c r="L15" s="59">
        <v>5695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147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159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160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161</v>
      </c>
      <c r="C26" s="134" t="s">
        <v>162</v>
      </c>
      <c r="D26" s="154" t="s">
        <v>163</v>
      </c>
      <c r="E26" s="155">
        <v>0.09</v>
      </c>
      <c r="F26" s="136" t="s">
        <v>164</v>
      </c>
      <c r="G26" s="136">
        <v>0.87</v>
      </c>
      <c r="H26" s="156"/>
      <c r="I26" s="156"/>
      <c r="J26" s="136" t="s">
        <v>165</v>
      </c>
      <c r="K26" s="136">
        <v>10.42</v>
      </c>
      <c r="L26" s="157"/>
      <c r="M26" s="156">
        <f>IF(ISNUMBER(K26/G26),IF(NOT(K26/G26=0),K26/G26, " "), " ")</f>
        <v>11.977011494252874</v>
      </c>
      <c r="N26" s="154"/>
    </row>
    <row r="27" spans="1:23" s="29" customFormat="1" ht="22.8" x14ac:dyDescent="0.25">
      <c r="A27" s="152">
        <v>2</v>
      </c>
      <c r="B27" s="153" t="s">
        <v>166</v>
      </c>
      <c r="C27" s="134" t="s">
        <v>167</v>
      </c>
      <c r="D27" s="154" t="s">
        <v>163</v>
      </c>
      <c r="E27" s="155">
        <v>1.61</v>
      </c>
      <c r="F27" s="136" t="s">
        <v>168</v>
      </c>
      <c r="G27" s="136">
        <v>16.63</v>
      </c>
      <c r="H27" s="156"/>
      <c r="I27" s="156"/>
      <c r="J27" s="136" t="s">
        <v>169</v>
      </c>
      <c r="K27" s="136">
        <v>199.72</v>
      </c>
      <c r="L27" s="157"/>
      <c r="M27" s="156">
        <f>IF(ISNUMBER(K27/G27),IF(NOT(K27/G27=0),K27/G27, " "), " ")</f>
        <v>12.009621166566447</v>
      </c>
      <c r="N27" s="154"/>
    </row>
    <row r="28" spans="1:23" s="29" customFormat="1" ht="22.8" x14ac:dyDescent="0.25">
      <c r="A28" s="152">
        <v>3</v>
      </c>
      <c r="B28" s="153" t="s">
        <v>170</v>
      </c>
      <c r="C28" s="134" t="s">
        <v>171</v>
      </c>
      <c r="D28" s="154" t="s">
        <v>163</v>
      </c>
      <c r="E28" s="155">
        <v>0.12</v>
      </c>
      <c r="F28" s="136" t="s">
        <v>172</v>
      </c>
      <c r="G28" s="136">
        <v>1.26</v>
      </c>
      <c r="H28" s="156"/>
      <c r="I28" s="156"/>
      <c r="J28" s="136" t="s">
        <v>173</v>
      </c>
      <c r="K28" s="136">
        <v>15.13</v>
      </c>
      <c r="L28" s="157"/>
      <c r="M28" s="156">
        <f>IF(ISNUMBER(K28/G28),IF(NOT(K28/G28=0),K28/G28, " "), " ")</f>
        <v>12.007936507936508</v>
      </c>
      <c r="N28" s="154"/>
    </row>
    <row r="29" spans="1:23" s="29" customFormat="1" ht="22.8" x14ac:dyDescent="0.25">
      <c r="A29" s="152">
        <v>4</v>
      </c>
      <c r="B29" s="153" t="s">
        <v>174</v>
      </c>
      <c r="C29" s="134" t="s">
        <v>175</v>
      </c>
      <c r="D29" s="154" t="s">
        <v>163</v>
      </c>
      <c r="E29" s="155">
        <v>0.87</v>
      </c>
      <c r="F29" s="136" t="s">
        <v>176</v>
      </c>
      <c r="G29" s="136">
        <v>9.3800000000000008</v>
      </c>
      <c r="H29" s="156"/>
      <c r="I29" s="156"/>
      <c r="J29" s="136" t="s">
        <v>177</v>
      </c>
      <c r="K29" s="136">
        <v>112.62</v>
      </c>
      <c r="L29" s="157"/>
      <c r="M29" s="156">
        <f>IF(ISNUMBER(K29/G29),IF(NOT(K29/G29=0),K29/G29, " "), " ")</f>
        <v>12.00639658848614</v>
      </c>
      <c r="N29" s="154"/>
    </row>
    <row r="30" spans="1:23" ht="22.8" x14ac:dyDescent="0.25">
      <c r="A30" s="152">
        <v>5</v>
      </c>
      <c r="B30" s="153" t="s">
        <v>178</v>
      </c>
      <c r="C30" s="134" t="s">
        <v>179</v>
      </c>
      <c r="D30" s="154" t="s">
        <v>163</v>
      </c>
      <c r="E30" s="155">
        <v>0.56999999999999995</v>
      </c>
      <c r="F30" s="136" t="s">
        <v>180</v>
      </c>
      <c r="G30" s="136">
        <v>6.86</v>
      </c>
      <c r="H30" s="156"/>
      <c r="I30" s="156"/>
      <c r="J30" s="136" t="s">
        <v>181</v>
      </c>
      <c r="K30" s="136">
        <v>82.27</v>
      </c>
      <c r="L30" s="157"/>
      <c r="M30" s="156">
        <f>IF(ISNUMBER(K30/G30),IF(NOT(K30/G30=0),K30/G30, " "), " ")</f>
        <v>11.99271137026239</v>
      </c>
      <c r="N30" s="154"/>
    </row>
    <row r="31" spans="1:23" ht="22.8" x14ac:dyDescent="0.25">
      <c r="A31" s="152">
        <v>6</v>
      </c>
      <c r="B31" s="153" t="s">
        <v>182</v>
      </c>
      <c r="C31" s="134" t="s">
        <v>183</v>
      </c>
      <c r="D31" s="154" t="s">
        <v>163</v>
      </c>
      <c r="E31" s="155">
        <v>0.05</v>
      </c>
      <c r="F31" s="136" t="s">
        <v>184</v>
      </c>
      <c r="G31" s="136">
        <v>0.65</v>
      </c>
      <c r="H31" s="156"/>
      <c r="I31" s="156"/>
      <c r="J31" s="136" t="s">
        <v>185</v>
      </c>
      <c r="K31" s="136">
        <v>7.85</v>
      </c>
      <c r="L31" s="157"/>
      <c r="M31" s="156">
        <f>IF(ISNUMBER(K31/G31),IF(NOT(K31/G31=0),K31/G31, " "), " ")</f>
        <v>12.076923076923077</v>
      </c>
      <c r="N31" s="154"/>
    </row>
    <row r="32" spans="1:23" ht="19.350000000000001" customHeight="1" x14ac:dyDescent="0.25">
      <c r="A32" s="128" t="s">
        <v>186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22.8" x14ac:dyDescent="0.25">
      <c r="A33" s="152">
        <v>7</v>
      </c>
      <c r="B33" s="153">
        <v>30303</v>
      </c>
      <c r="C33" s="134" t="s">
        <v>187</v>
      </c>
      <c r="D33" s="154" t="s">
        <v>188</v>
      </c>
      <c r="E33" s="155">
        <v>0.01</v>
      </c>
      <c r="F33" s="136" t="s">
        <v>189</v>
      </c>
      <c r="G33" s="136">
        <v>0.01</v>
      </c>
      <c r="H33" s="156"/>
      <c r="I33" s="156"/>
      <c r="J33" s="136" t="s">
        <v>190</v>
      </c>
      <c r="K33" s="136">
        <v>0.05</v>
      </c>
      <c r="L33" s="157"/>
      <c r="M33" s="156">
        <f>IF(ISNUMBER(K33/G33),IF(NOT(K33/G33=0),K33/G33, " "), " ")</f>
        <v>5</v>
      </c>
      <c r="N33" s="154" t="s">
        <v>191</v>
      </c>
    </row>
    <row r="34" spans="1:14" ht="22.8" x14ac:dyDescent="0.25">
      <c r="A34" s="152">
        <v>8</v>
      </c>
      <c r="B34" s="153">
        <v>40502</v>
      </c>
      <c r="C34" s="134" t="s">
        <v>192</v>
      </c>
      <c r="D34" s="154" t="s">
        <v>188</v>
      </c>
      <c r="E34" s="155">
        <v>0.02</v>
      </c>
      <c r="F34" s="136" t="s">
        <v>193</v>
      </c>
      <c r="G34" s="136">
        <v>0.16</v>
      </c>
      <c r="H34" s="156"/>
      <c r="I34" s="156"/>
      <c r="J34" s="136" t="s">
        <v>194</v>
      </c>
      <c r="K34" s="136">
        <v>0.9</v>
      </c>
      <c r="L34" s="157"/>
      <c r="M34" s="156">
        <f>IF(ISNUMBER(K34/G34),IF(NOT(K34/G34=0),K34/G34, " "), " ")</f>
        <v>5.625</v>
      </c>
      <c r="N34" s="154" t="s">
        <v>191</v>
      </c>
    </row>
    <row r="35" spans="1:14" ht="19.350000000000001" customHeight="1" x14ac:dyDescent="0.25">
      <c r="A35" s="128" t="s">
        <v>195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34.200000000000003" x14ac:dyDescent="0.25">
      <c r="A36" s="152">
        <v>9</v>
      </c>
      <c r="B36" s="153" t="s">
        <v>196</v>
      </c>
      <c r="C36" s="134" t="s">
        <v>197</v>
      </c>
      <c r="D36" s="154" t="s">
        <v>198</v>
      </c>
      <c r="E36" s="155">
        <v>0.33250000000000002</v>
      </c>
      <c r="F36" s="136" t="s">
        <v>199</v>
      </c>
      <c r="G36" s="136">
        <v>7.12</v>
      </c>
      <c r="H36" s="156">
        <v>48.19</v>
      </c>
      <c r="I36" s="156">
        <v>16.02</v>
      </c>
      <c r="J36" s="136" t="s">
        <v>200</v>
      </c>
      <c r="K36" s="136">
        <v>16.489999999999998</v>
      </c>
      <c r="L36" s="157"/>
      <c r="M36" s="156">
        <f>IF(ISNUMBER(K36/G36),IF(NOT(K36/G36=0),K36/G36, " "), " ")</f>
        <v>2.316011235955056</v>
      </c>
      <c r="N36" s="154" t="s">
        <v>201</v>
      </c>
    </row>
    <row r="37" spans="1:14" ht="34.200000000000003" x14ac:dyDescent="0.25">
      <c r="A37" s="152">
        <v>10</v>
      </c>
      <c r="B37" s="153" t="s">
        <v>202</v>
      </c>
      <c r="C37" s="134" t="s">
        <v>203</v>
      </c>
      <c r="D37" s="154" t="s">
        <v>198</v>
      </c>
      <c r="E37" s="155">
        <v>4.0000000000000001E-3</v>
      </c>
      <c r="F37" s="136" t="s">
        <v>204</v>
      </c>
      <c r="G37" s="136">
        <v>0.17</v>
      </c>
      <c r="H37" s="156">
        <v>219.37</v>
      </c>
      <c r="I37" s="156">
        <v>0.88</v>
      </c>
      <c r="J37" s="136" t="s">
        <v>205</v>
      </c>
      <c r="K37" s="136">
        <v>0.9</v>
      </c>
      <c r="L37" s="157"/>
      <c r="M37" s="156">
        <f>IF(ISNUMBER(K37/G37),IF(NOT(K37/G37=0),K37/G37, " "), " ")</f>
        <v>5.2941176470588234</v>
      </c>
      <c r="N37" s="154" t="s">
        <v>201</v>
      </c>
    </row>
    <row r="38" spans="1:14" ht="45.6" x14ac:dyDescent="0.25">
      <c r="A38" s="152">
        <v>11</v>
      </c>
      <c r="B38" s="153" t="s">
        <v>206</v>
      </c>
      <c r="C38" s="134" t="s">
        <v>207</v>
      </c>
      <c r="D38" s="154" t="s">
        <v>198</v>
      </c>
      <c r="E38" s="155">
        <v>0.1</v>
      </c>
      <c r="F38" s="136" t="s">
        <v>208</v>
      </c>
      <c r="G38" s="136">
        <v>2.2799999999999998</v>
      </c>
      <c r="H38" s="156">
        <v>121.01</v>
      </c>
      <c r="I38" s="156">
        <v>12.1</v>
      </c>
      <c r="J38" s="136" t="s">
        <v>209</v>
      </c>
      <c r="K38" s="136">
        <v>12.38</v>
      </c>
      <c r="L38" s="157"/>
      <c r="M38" s="156">
        <f>IF(ISNUMBER(K38/G38),IF(NOT(K38/G38=0),K38/G38, " "), " ")</f>
        <v>5.4298245614035094</v>
      </c>
      <c r="N38" s="154" t="s">
        <v>210</v>
      </c>
    </row>
    <row r="39" spans="1:14" ht="34.200000000000003" x14ac:dyDescent="0.25">
      <c r="A39" s="152">
        <v>12</v>
      </c>
      <c r="B39" s="153" t="s">
        <v>211</v>
      </c>
      <c r="C39" s="134" t="s">
        <v>212</v>
      </c>
      <c r="D39" s="154" t="s">
        <v>213</v>
      </c>
      <c r="E39" s="155">
        <v>1E-4</v>
      </c>
      <c r="F39" s="136" t="s">
        <v>214</v>
      </c>
      <c r="G39" s="136">
        <v>0.92</v>
      </c>
      <c r="H39" s="156">
        <v>39771</v>
      </c>
      <c r="I39" s="156">
        <v>3.98</v>
      </c>
      <c r="J39" s="136" t="s">
        <v>215</v>
      </c>
      <c r="K39" s="136">
        <v>4.09</v>
      </c>
      <c r="L39" s="157"/>
      <c r="M39" s="156">
        <f>IF(ISNUMBER(K39/G39),IF(NOT(K39/G39=0),K39/G39, " "), " ")</f>
        <v>4.445652173913043</v>
      </c>
      <c r="N39" s="154" t="s">
        <v>216</v>
      </c>
    </row>
    <row r="40" spans="1:14" ht="34.200000000000003" x14ac:dyDescent="0.25">
      <c r="A40" s="152">
        <v>13</v>
      </c>
      <c r="B40" s="153" t="s">
        <v>217</v>
      </c>
      <c r="C40" s="134" t="s">
        <v>218</v>
      </c>
      <c r="D40" s="154" t="s">
        <v>213</v>
      </c>
      <c r="E40" s="155">
        <v>2.9999999999999997E-4</v>
      </c>
      <c r="F40" s="136" t="s">
        <v>219</v>
      </c>
      <c r="G40" s="136">
        <v>6.27</v>
      </c>
      <c r="H40" s="156">
        <v>59777.7</v>
      </c>
      <c r="I40" s="156">
        <v>17.93</v>
      </c>
      <c r="J40" s="136" t="s">
        <v>220</v>
      </c>
      <c r="K40" s="136">
        <v>18.38</v>
      </c>
      <c r="L40" s="157"/>
      <c r="M40" s="156">
        <f>IF(ISNUMBER(K40/G40),IF(NOT(K40/G40=0),K40/G40, " "), " ")</f>
        <v>2.931419457735247</v>
      </c>
      <c r="N40" s="154" t="s">
        <v>221</v>
      </c>
    </row>
    <row r="41" spans="1:14" ht="34.200000000000003" x14ac:dyDescent="0.25">
      <c r="A41" s="152">
        <v>14</v>
      </c>
      <c r="B41" s="153" t="s">
        <v>222</v>
      </c>
      <c r="C41" s="134" t="s">
        <v>223</v>
      </c>
      <c r="D41" s="154" t="s">
        <v>213</v>
      </c>
      <c r="E41" s="155">
        <v>8.0000000000000004E-4</v>
      </c>
      <c r="F41" s="136" t="s">
        <v>224</v>
      </c>
      <c r="G41" s="136">
        <v>11.59</v>
      </c>
      <c r="H41" s="156">
        <v>49632</v>
      </c>
      <c r="I41" s="156">
        <v>39.71</v>
      </c>
      <c r="J41" s="136" t="s">
        <v>225</v>
      </c>
      <c r="K41" s="136">
        <v>40.69</v>
      </c>
      <c r="L41" s="157"/>
      <c r="M41" s="156">
        <f>IF(ISNUMBER(K41/G41),IF(NOT(K41/G41=0),K41/G41, " "), " ")</f>
        <v>3.5107851596203621</v>
      </c>
      <c r="N41" s="154" t="s">
        <v>226</v>
      </c>
    </row>
    <row r="42" spans="1:14" ht="22.8" x14ac:dyDescent="0.25">
      <c r="A42" s="152">
        <v>15</v>
      </c>
      <c r="B42" s="153" t="s">
        <v>227</v>
      </c>
      <c r="C42" s="134" t="s">
        <v>228</v>
      </c>
      <c r="D42" s="154" t="s">
        <v>229</v>
      </c>
      <c r="E42" s="155">
        <v>2</v>
      </c>
      <c r="F42" s="136" t="s">
        <v>230</v>
      </c>
      <c r="G42" s="136">
        <v>37.200000000000003</v>
      </c>
      <c r="H42" s="156">
        <v>43.44</v>
      </c>
      <c r="I42" s="156">
        <v>86.88</v>
      </c>
      <c r="J42" s="136" t="s">
        <v>231</v>
      </c>
      <c r="K42" s="136">
        <v>88.94</v>
      </c>
      <c r="L42" s="157"/>
      <c r="M42" s="156">
        <f>IF(ISNUMBER(K42/G42),IF(NOT(K42/G42=0),K42/G42, " "), " ")</f>
        <v>2.3908602150537632</v>
      </c>
      <c r="N42" s="154" t="s">
        <v>232</v>
      </c>
    </row>
    <row r="43" spans="1:14" ht="34.200000000000003" x14ac:dyDescent="0.25">
      <c r="A43" s="152">
        <v>16</v>
      </c>
      <c r="B43" s="153" t="s">
        <v>233</v>
      </c>
      <c r="C43" s="134" t="s">
        <v>234</v>
      </c>
      <c r="D43" s="154" t="s">
        <v>235</v>
      </c>
      <c r="E43" s="155">
        <v>0.39</v>
      </c>
      <c r="F43" s="136" t="s">
        <v>236</v>
      </c>
      <c r="G43" s="136">
        <v>1.21</v>
      </c>
      <c r="H43" s="156">
        <v>24.12</v>
      </c>
      <c r="I43" s="156">
        <v>9.41</v>
      </c>
      <c r="J43" s="136" t="s">
        <v>237</v>
      </c>
      <c r="K43" s="136">
        <v>9.41</v>
      </c>
      <c r="L43" s="157"/>
      <c r="M43" s="156">
        <f>IF(ISNUMBER(K43/G43),IF(NOT(K43/G43=0),K43/G43, " "), " ")</f>
        <v>7.7768595041322319</v>
      </c>
      <c r="N43" s="154" t="s">
        <v>238</v>
      </c>
    </row>
    <row r="44" spans="1:14" ht="34.200000000000003" x14ac:dyDescent="0.25">
      <c r="A44" s="152">
        <v>17</v>
      </c>
      <c r="B44" s="153" t="s">
        <v>239</v>
      </c>
      <c r="C44" s="134" t="s">
        <v>240</v>
      </c>
      <c r="D44" s="154" t="s">
        <v>241</v>
      </c>
      <c r="E44" s="155">
        <v>0.2</v>
      </c>
      <c r="F44" s="136" t="s">
        <v>242</v>
      </c>
      <c r="G44" s="136">
        <v>13.28</v>
      </c>
      <c r="H44" s="156"/>
      <c r="I44" s="156"/>
      <c r="J44" s="136" t="s">
        <v>243</v>
      </c>
      <c r="K44" s="136">
        <v>119.42</v>
      </c>
      <c r="L44" s="157"/>
      <c r="M44" s="156">
        <f>IF(ISNUMBER(K44/G44),IF(NOT(K44/G44=0),K44/G44, " "), " ")</f>
        <v>8.9924698795180724</v>
      </c>
      <c r="N44" s="154" t="s">
        <v>201</v>
      </c>
    </row>
    <row r="45" spans="1:14" ht="45.6" x14ac:dyDescent="0.25">
      <c r="A45" s="152">
        <v>18</v>
      </c>
      <c r="B45" s="153" t="s">
        <v>244</v>
      </c>
      <c r="C45" s="134" t="s">
        <v>245</v>
      </c>
      <c r="D45" s="154" t="s">
        <v>198</v>
      </c>
      <c r="E45" s="155">
        <v>0.2</v>
      </c>
      <c r="F45" s="136" t="s">
        <v>246</v>
      </c>
      <c r="G45" s="136">
        <v>5.26</v>
      </c>
      <c r="H45" s="156"/>
      <c r="I45" s="156"/>
      <c r="J45" s="136" t="s">
        <v>247</v>
      </c>
      <c r="K45" s="136">
        <v>24.75</v>
      </c>
      <c r="L45" s="157"/>
      <c r="M45" s="156">
        <f>IF(ISNUMBER(K45/G45),IF(NOT(K45/G45=0),K45/G45, " "), " ")</f>
        <v>4.7053231939163496</v>
      </c>
      <c r="N45" s="154" t="s">
        <v>210</v>
      </c>
    </row>
    <row r="46" spans="1:14" ht="22.8" x14ac:dyDescent="0.25">
      <c r="A46" s="152">
        <v>19</v>
      </c>
      <c r="B46" s="153" t="s">
        <v>248</v>
      </c>
      <c r="C46" s="134" t="s">
        <v>249</v>
      </c>
      <c r="D46" s="154" t="s">
        <v>235</v>
      </c>
      <c r="E46" s="155">
        <v>1E-3</v>
      </c>
      <c r="F46" s="136" t="s">
        <v>250</v>
      </c>
      <c r="G46" s="136">
        <v>7.5</v>
      </c>
      <c r="H46" s="156"/>
      <c r="I46" s="156"/>
      <c r="J46" s="136" t="s">
        <v>251</v>
      </c>
      <c r="K46" s="136">
        <v>23.47</v>
      </c>
      <c r="L46" s="157"/>
      <c r="M46" s="156">
        <f>IF(ISNUMBER(K46/G46),IF(NOT(K46/G46=0),K46/G46, " "), " ")</f>
        <v>3.1293333333333333</v>
      </c>
      <c r="N46" s="154" t="s">
        <v>252</v>
      </c>
    </row>
    <row r="47" spans="1:14" ht="19.350000000000001" customHeight="1" x14ac:dyDescent="0.25">
      <c r="A47" s="150" t="s">
        <v>253</v>
      </c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</row>
    <row r="48" spans="1:14" ht="19.350000000000001" customHeight="1" x14ac:dyDescent="0.25">
      <c r="A48" s="128" t="s">
        <v>195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</row>
    <row r="49" spans="1:14" ht="22.8" x14ac:dyDescent="0.25">
      <c r="A49" s="158">
        <v>20</v>
      </c>
      <c r="B49" s="159" t="s">
        <v>254</v>
      </c>
      <c r="C49" s="140" t="s">
        <v>255</v>
      </c>
      <c r="D49" s="160" t="s">
        <v>213</v>
      </c>
      <c r="E49" s="161">
        <v>4.0000000000000002E-4</v>
      </c>
      <c r="F49" s="142" t="s">
        <v>256</v>
      </c>
      <c r="G49" s="142"/>
      <c r="H49" s="162"/>
      <c r="I49" s="162"/>
      <c r="J49" s="142" t="s">
        <v>256</v>
      </c>
      <c r="K49" s="142"/>
      <c r="L49" s="163"/>
      <c r="M49" s="162" t="str">
        <f>IF(ISNUMBER(K49/G49),IF(NOT(K49/G49=0),K49/G49, " "), " ")</f>
        <v xml:space="preserve"> </v>
      </c>
      <c r="N49" s="160"/>
    </row>
    <row r="50" spans="1:14" x14ac:dyDescent="0.25">
      <c r="A50" s="144" t="s">
        <v>140</v>
      </c>
      <c r="B50" s="145"/>
      <c r="C50" s="145"/>
      <c r="D50" s="145"/>
      <c r="E50" s="145"/>
      <c r="F50" s="145"/>
      <c r="G50" s="164">
        <v>128</v>
      </c>
      <c r="H50" s="165"/>
      <c r="I50" s="165"/>
      <c r="J50" s="165"/>
      <c r="K50" s="164">
        <v>787</v>
      </c>
      <c r="L50" s="166"/>
      <c r="M50" s="164">
        <f ca="1">IF(ISNUMBER(INDIRECT("K" &amp; ROW())/INDIRECT("G" &amp; ROW())),INDIRECT("K" &amp; ROW())/INDIRECT("G" &amp; ROW()), " ")</f>
        <v>6.1484375</v>
      </c>
      <c r="N50" s="146" t="s">
        <v>257</v>
      </c>
    </row>
    <row r="51" spans="1:14" x14ac:dyDescent="0.25">
      <c r="A51" s="144" t="s">
        <v>143</v>
      </c>
      <c r="B51" s="145"/>
      <c r="C51" s="145"/>
      <c r="D51" s="145"/>
      <c r="E51" s="145"/>
      <c r="F51" s="145"/>
      <c r="G51" s="164"/>
      <c r="H51" s="165"/>
      <c r="I51" s="165"/>
      <c r="J51" s="165"/>
      <c r="K51" s="164"/>
      <c r="L51" s="166"/>
      <c r="M51" s="164" t="str">
        <f ca="1">IF(ISNUMBER(INDIRECT("K" &amp; ROW())/INDIRECT("G" &amp; ROW())),INDIRECT("K" &amp; ROW())/INDIRECT("G" &amp; ROW()), " ")</f>
        <v xml:space="preserve"> </v>
      </c>
      <c r="N51" s="146" t="s">
        <v>257</v>
      </c>
    </row>
    <row r="52" spans="1:14" x14ac:dyDescent="0.25">
      <c r="A52" s="144" t="s">
        <v>144</v>
      </c>
      <c r="B52" s="145"/>
      <c r="C52" s="145"/>
      <c r="D52" s="145"/>
      <c r="E52" s="145"/>
      <c r="F52" s="145"/>
      <c r="G52" s="164">
        <v>36</v>
      </c>
      <c r="H52" s="165"/>
      <c r="I52" s="165"/>
      <c r="J52" s="165"/>
      <c r="K52" s="164">
        <v>429</v>
      </c>
      <c r="L52" s="166"/>
      <c r="M52" s="164">
        <f ca="1">IF(ISNUMBER(INDIRECT("K" &amp; ROW())/INDIRECT("G" &amp; ROW())),INDIRECT("K" &amp; ROW())/INDIRECT("G" &amp; ROW()), " ")</f>
        <v>11.916666666666666</v>
      </c>
      <c r="N52" s="146" t="s">
        <v>257</v>
      </c>
    </row>
    <row r="53" spans="1:14" x14ac:dyDescent="0.25">
      <c r="A53" s="144" t="s">
        <v>145</v>
      </c>
      <c r="B53" s="145"/>
      <c r="C53" s="145"/>
      <c r="D53" s="145"/>
      <c r="E53" s="145"/>
      <c r="F53" s="145"/>
      <c r="G53" s="164">
        <v>92</v>
      </c>
      <c r="H53" s="165"/>
      <c r="I53" s="165"/>
      <c r="J53" s="165"/>
      <c r="K53" s="164">
        <v>357</v>
      </c>
      <c r="L53" s="166"/>
      <c r="M53" s="164">
        <f ca="1">IF(ISNUMBER(INDIRECT("K" &amp; ROW())/INDIRECT("G" &amp; ROW())),INDIRECT("K" &amp; ROW())/INDIRECT("G" &amp; ROW()), " ")</f>
        <v>3.8804347826086958</v>
      </c>
      <c r="N53" s="146" t="s">
        <v>257</v>
      </c>
    </row>
    <row r="54" spans="1:14" x14ac:dyDescent="0.25">
      <c r="A54" s="144" t="s">
        <v>146</v>
      </c>
      <c r="B54" s="145"/>
      <c r="C54" s="145"/>
      <c r="D54" s="145"/>
      <c r="E54" s="145"/>
      <c r="F54" s="145"/>
      <c r="G54" s="164">
        <v>0</v>
      </c>
      <c r="H54" s="165"/>
      <c r="I54" s="165"/>
      <c r="J54" s="165"/>
      <c r="K54" s="164">
        <v>1</v>
      </c>
      <c r="L54" s="166"/>
      <c r="M54" s="164" t="str">
        <f ca="1">IF(ISNUMBER(INDIRECT("K" &amp; ROW())/INDIRECT("G" &amp; ROW())),INDIRECT("K" &amp; ROW())/INDIRECT("G" &amp; ROW()), " ")</f>
        <v xml:space="preserve"> </v>
      </c>
      <c r="N54" s="146" t="s">
        <v>257</v>
      </c>
    </row>
    <row r="55" spans="1:14" x14ac:dyDescent="0.25">
      <c r="A55" s="147" t="s">
        <v>147</v>
      </c>
      <c r="B55" s="148"/>
      <c r="C55" s="148"/>
      <c r="D55" s="148"/>
      <c r="E55" s="148"/>
      <c r="F55" s="148"/>
      <c r="G55" s="167">
        <v>35</v>
      </c>
      <c r="H55" s="168"/>
      <c r="I55" s="168"/>
      <c r="J55" s="168"/>
      <c r="K55" s="167">
        <v>354</v>
      </c>
      <c r="L55" s="169"/>
      <c r="M55" s="167">
        <f ca="1">IF(ISNUMBER(INDIRECT("K" &amp; ROW())/INDIRECT("G" &amp; ROW())),INDIRECT("K" &amp; ROW())/INDIRECT("G" &amp; ROW()), " ")</f>
        <v>10.114285714285714</v>
      </c>
      <c r="N55" s="149" t="s">
        <v>257</v>
      </c>
    </row>
    <row r="56" spans="1:14" x14ac:dyDescent="0.25">
      <c r="A56" s="147" t="s">
        <v>148</v>
      </c>
      <c r="B56" s="148"/>
      <c r="C56" s="148"/>
      <c r="D56" s="148"/>
      <c r="E56" s="148"/>
      <c r="F56" s="148"/>
      <c r="G56" s="167">
        <v>23</v>
      </c>
      <c r="H56" s="168"/>
      <c r="I56" s="168"/>
      <c r="J56" s="168"/>
      <c r="K56" s="167">
        <v>211</v>
      </c>
      <c r="L56" s="169"/>
      <c r="M56" s="167">
        <f ca="1">IF(ISNUMBER(INDIRECT("K" &amp; ROW())/INDIRECT("G" &amp; ROW())),INDIRECT("K" &amp; ROW())/INDIRECT("G" &amp; ROW()), " ")</f>
        <v>9.1739130434782616</v>
      </c>
      <c r="N56" s="149" t="s">
        <v>257</v>
      </c>
    </row>
    <row r="57" spans="1:14" x14ac:dyDescent="0.25">
      <c r="A57" s="147" t="s">
        <v>149</v>
      </c>
      <c r="B57" s="148"/>
      <c r="C57" s="148"/>
      <c r="D57" s="148"/>
      <c r="E57" s="148"/>
      <c r="F57" s="148"/>
      <c r="G57" s="167"/>
      <c r="H57" s="168"/>
      <c r="I57" s="168"/>
      <c r="J57" s="168"/>
      <c r="K57" s="167"/>
      <c r="L57" s="169"/>
      <c r="M57" s="167" t="str">
        <f ca="1">IF(ISNUMBER(INDIRECT("K" &amp; ROW())/INDIRECT("G" &amp; ROW())),INDIRECT("K" &amp; ROW())/INDIRECT("G" &amp; ROW()), " ")</f>
        <v xml:space="preserve"> </v>
      </c>
      <c r="N57" s="149" t="s">
        <v>257</v>
      </c>
    </row>
    <row r="58" spans="1:14" x14ac:dyDescent="0.25">
      <c r="A58" s="144" t="s">
        <v>150</v>
      </c>
      <c r="B58" s="145"/>
      <c r="C58" s="145"/>
      <c r="D58" s="145"/>
      <c r="E58" s="145"/>
      <c r="F58" s="145"/>
      <c r="G58" s="164">
        <v>36</v>
      </c>
      <c r="H58" s="165"/>
      <c r="I58" s="165"/>
      <c r="J58" s="165"/>
      <c r="K58" s="164">
        <v>375</v>
      </c>
      <c r="L58" s="166"/>
      <c r="M58" s="164">
        <f ca="1">IF(ISNUMBER(INDIRECT("K" &amp; ROW())/INDIRECT("G" &amp; ROW())),INDIRECT("K" &amp; ROW())/INDIRECT("G" &amp; ROW()), " ")</f>
        <v>10.416666666666666</v>
      </c>
      <c r="N58" s="146" t="s">
        <v>257</v>
      </c>
    </row>
    <row r="59" spans="1:14" x14ac:dyDescent="0.25">
      <c r="A59" s="144" t="s">
        <v>151</v>
      </c>
      <c r="B59" s="145"/>
      <c r="C59" s="145"/>
      <c r="D59" s="145"/>
      <c r="E59" s="145"/>
      <c r="F59" s="145"/>
      <c r="G59" s="164">
        <v>18</v>
      </c>
      <c r="H59" s="165"/>
      <c r="I59" s="165"/>
      <c r="J59" s="165"/>
      <c r="K59" s="164">
        <v>72</v>
      </c>
      <c r="L59" s="166"/>
      <c r="M59" s="164">
        <f ca="1">IF(ISNUMBER(INDIRECT("K" &amp; ROW())/INDIRECT("G" &amp; ROW())),INDIRECT("K" &amp; ROW())/INDIRECT("G" &amp; ROW()), " ")</f>
        <v>4</v>
      </c>
      <c r="N59" s="146" t="s">
        <v>257</v>
      </c>
    </row>
    <row r="60" spans="1:14" x14ac:dyDescent="0.25">
      <c r="A60" s="144" t="s">
        <v>152</v>
      </c>
      <c r="B60" s="145"/>
      <c r="C60" s="145"/>
      <c r="D60" s="145"/>
      <c r="E60" s="145"/>
      <c r="F60" s="145"/>
      <c r="G60" s="164">
        <v>20</v>
      </c>
      <c r="H60" s="165"/>
      <c r="I60" s="165"/>
      <c r="J60" s="165"/>
      <c r="K60" s="164">
        <v>88</v>
      </c>
      <c r="L60" s="166"/>
      <c r="M60" s="164">
        <f ca="1">IF(ISNUMBER(INDIRECT("K" &amp; ROW())/INDIRECT("G" &amp; ROW())),INDIRECT("K" &amp; ROW())/INDIRECT("G" &amp; ROW()), " ")</f>
        <v>4.4000000000000004</v>
      </c>
      <c r="N60" s="146" t="s">
        <v>257</v>
      </c>
    </row>
    <row r="61" spans="1:14" ht="30" customHeight="1" x14ac:dyDescent="0.25">
      <c r="A61" s="144" t="s">
        <v>153</v>
      </c>
      <c r="B61" s="145"/>
      <c r="C61" s="145"/>
      <c r="D61" s="145"/>
      <c r="E61" s="145"/>
      <c r="F61" s="145"/>
      <c r="G61" s="164">
        <v>109</v>
      </c>
      <c r="H61" s="165"/>
      <c r="I61" s="165"/>
      <c r="J61" s="165"/>
      <c r="K61" s="164">
        <v>797</v>
      </c>
      <c r="L61" s="166"/>
      <c r="M61" s="164">
        <f ca="1">IF(ISNUMBER(INDIRECT("K" &amp; ROW())/INDIRECT("G" &amp; ROW())),INDIRECT("K" &amp; ROW())/INDIRECT("G" &amp; ROW()), " ")</f>
        <v>7.3119266055045875</v>
      </c>
      <c r="N61" s="146" t="s">
        <v>257</v>
      </c>
    </row>
    <row r="62" spans="1:14" ht="30" customHeight="1" x14ac:dyDescent="0.25">
      <c r="A62" s="144" t="s">
        <v>154</v>
      </c>
      <c r="B62" s="145"/>
      <c r="C62" s="145"/>
      <c r="D62" s="145"/>
      <c r="E62" s="145"/>
      <c r="F62" s="145"/>
      <c r="G62" s="164">
        <v>3</v>
      </c>
      <c r="H62" s="165"/>
      <c r="I62" s="165"/>
      <c r="J62" s="165"/>
      <c r="K62" s="164">
        <v>20</v>
      </c>
      <c r="L62" s="166"/>
      <c r="M62" s="164">
        <f ca="1">IF(ISNUMBER(INDIRECT("K" &amp; ROW())/INDIRECT("G" &amp; ROW())),INDIRECT("K" &amp; ROW())/INDIRECT("G" &amp; ROW()), " ")</f>
        <v>6.666666666666667</v>
      </c>
      <c r="N62" s="146" t="s">
        <v>257</v>
      </c>
    </row>
    <row r="63" spans="1:14" x14ac:dyDescent="0.25">
      <c r="A63" s="144" t="s">
        <v>155</v>
      </c>
      <c r="B63" s="145"/>
      <c r="C63" s="145"/>
      <c r="D63" s="145"/>
      <c r="E63" s="145"/>
      <c r="F63" s="145"/>
      <c r="G63" s="164">
        <v>186</v>
      </c>
      <c r="H63" s="165"/>
      <c r="I63" s="165"/>
      <c r="J63" s="165"/>
      <c r="K63" s="164">
        <v>1352</v>
      </c>
      <c r="L63" s="166"/>
      <c r="M63" s="164">
        <f ca="1">IF(ISNUMBER(INDIRECT("K" &amp; ROW())/INDIRECT("G" &amp; ROW())),INDIRECT("K" &amp; ROW())/INDIRECT("G" &amp; ROW()), " ")</f>
        <v>7.268817204301075</v>
      </c>
      <c r="N63" s="146" t="s">
        <v>257</v>
      </c>
    </row>
    <row r="64" spans="1:14" ht="30" customHeight="1" x14ac:dyDescent="0.25">
      <c r="A64" s="144" t="s">
        <v>156</v>
      </c>
      <c r="B64" s="145"/>
      <c r="C64" s="145"/>
      <c r="D64" s="145"/>
      <c r="E64" s="145"/>
      <c r="F64" s="145"/>
      <c r="G64" s="164">
        <v>18.260000000000002</v>
      </c>
      <c r="H64" s="165"/>
      <c r="I64" s="165"/>
      <c r="J64" s="165"/>
      <c r="K64" s="164">
        <v>81.05</v>
      </c>
      <c r="L64" s="166"/>
      <c r="M64" s="164">
        <f ca="1">IF(ISNUMBER(INDIRECT("K" &amp; ROW())/INDIRECT("G" &amp; ROW())),INDIRECT("K" &amp; ROW())/INDIRECT("G" &amp; ROW()), " ")</f>
        <v>4.4386637458926614</v>
      </c>
      <c r="N64" s="146" t="s">
        <v>257</v>
      </c>
    </row>
    <row r="65" spans="1:14" x14ac:dyDescent="0.25">
      <c r="A65" s="147" t="s">
        <v>157</v>
      </c>
      <c r="B65" s="148"/>
      <c r="C65" s="148"/>
      <c r="D65" s="148"/>
      <c r="E65" s="148"/>
      <c r="F65" s="148"/>
      <c r="G65" s="167">
        <v>204.26</v>
      </c>
      <c r="H65" s="168"/>
      <c r="I65" s="168"/>
      <c r="J65" s="168"/>
      <c r="K65" s="167">
        <v>1433.05</v>
      </c>
      <c r="L65" s="169"/>
      <c r="M65" s="167">
        <f ca="1">IF(ISNUMBER(INDIRECT("K" &amp; ROW())/INDIRECT("G" &amp; ROW())),INDIRECT("K" &amp; ROW())/INDIRECT("G" &amp; ROW()), " ")</f>
        <v>7.0158131792813085</v>
      </c>
      <c r="N65" s="149" t="s">
        <v>257</v>
      </c>
    </row>
    <row r="66" spans="1:14" x14ac:dyDescent="0.25">
      <c r="A66" s="48"/>
      <c r="G66" s="67"/>
      <c r="H66" s="68"/>
      <c r="I66" s="68"/>
      <c r="J66" s="68"/>
      <c r="K66" s="67"/>
      <c r="L66" s="69"/>
      <c r="M66" s="67"/>
      <c r="N66" s="48"/>
    </row>
    <row r="67" spans="1:14" x14ac:dyDescent="0.25">
      <c r="A67" s="2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0"/>
      <c r="M67" s="29"/>
      <c r="N67" s="29"/>
    </row>
    <row r="68" spans="1:14" x14ac:dyDescent="0.25">
      <c r="A68" s="75" t="s">
        <v>70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70"/>
      <c r="M68" s="29"/>
      <c r="N68" s="29"/>
    </row>
    <row r="69" spans="1:14" x14ac:dyDescent="0.25">
      <c r="A69" s="3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70"/>
      <c r="M69" s="29"/>
      <c r="N69" s="29"/>
    </row>
    <row r="70" spans="1:14" x14ac:dyDescent="0.25">
      <c r="A70" s="75" t="s">
        <v>71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70"/>
      <c r="M70" s="29"/>
      <c r="N70" s="29"/>
    </row>
  </sheetData>
  <mergeCells count="49">
    <mergeCell ref="A62:F62"/>
    <mergeCell ref="A63:F63"/>
    <mergeCell ref="A64:F64"/>
    <mergeCell ref="A65:F65"/>
    <mergeCell ref="A56:F56"/>
    <mergeCell ref="A57:F57"/>
    <mergeCell ref="A58:F58"/>
    <mergeCell ref="A59:F59"/>
    <mergeCell ref="A60:F60"/>
    <mergeCell ref="A61:F61"/>
    <mergeCell ref="A50:F50"/>
    <mergeCell ref="A51:F51"/>
    <mergeCell ref="A52:F52"/>
    <mergeCell ref="A53:F53"/>
    <mergeCell ref="A54:F54"/>
    <mergeCell ref="A55:F55"/>
    <mergeCell ref="A24:N24"/>
    <mergeCell ref="A25:N25"/>
    <mergeCell ref="A32:N32"/>
    <mergeCell ref="A35:N35"/>
    <mergeCell ref="A47:N47"/>
    <mergeCell ref="A48:N4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2016-03-14T10:09:27Z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