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1" i="16"/>
  <c r="M33" i="16"/>
  <c r="M34" i="16"/>
  <c r="M35" i="16"/>
  <c r="M36" i="16"/>
  <c r="M37" i="16"/>
  <c r="M38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61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75" i="8"/>
  <c r="K74" i="8"/>
  <c r="H75" i="8"/>
  <c r="H74" i="8"/>
  <c r="J14" i="16"/>
  <c r="G14" i="16"/>
  <c r="K30" i="8"/>
  <c r="H30" i="8"/>
  <c r="A18" i="16"/>
  <c r="M63" i="16"/>
  <c r="M67" i="16"/>
  <c r="M71" i="16"/>
  <c r="M75" i="16"/>
  <c r="M64" i="16"/>
  <c r="M68" i="16"/>
  <c r="M72" i="16"/>
  <c r="M76" i="16"/>
  <c r="M65" i="16"/>
  <c r="M69" i="16"/>
  <c r="M73" i="16"/>
  <c r="M77" i="16"/>
  <c r="M62" i="16"/>
  <c r="M66" i="16"/>
  <c r="M70" i="16"/>
  <c r="M74" i="16"/>
  <c r="M78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5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5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5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5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5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5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5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7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79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62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6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62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6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6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8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8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<sst xmlns="http://schemas.openxmlformats.org/spreadsheetml/2006/main" count="438" uniqueCount="318">
  <si>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</si>
  <si>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</si>
  <si>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</si>
  <si>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</si>
  <si>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</si>
  <si>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</si>
  <si>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</si>
  <si>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</si>
  <si>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</si>
  <si>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</si>
  <si>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</si>
  <si>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</si>
  <si>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</si>
  <si>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</si>
  <si>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</si>
  <si>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</si>
  <si>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</si>
  <si>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</si>
  <si>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</si>
  <si>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</si>
  <si>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</si>
  <si>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</si>
  <si>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</si>
  <si>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</si>
  <si>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</si>
  <si>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</si>
  <si>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</si>
  <si>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</si>
  <si>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</si>
  <si>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</si>
  <si>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</si>
  <si>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</si>
  <si>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</si>
  <si>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</si>
  <si>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</si>
  <si>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</si>
  <si>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</si>
  <si>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</si>
  <si>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</si>
  <si>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</si>
  <si>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</si>
  <si>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</si>
  <si>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</si>
  <si>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</si>
  <si>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</si>
  <si>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</si>
  <si>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</si>
  <si>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</si>
  <si>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</si>
  <si>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</si>
  <si>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</si>
  <si>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</si>
  <si>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</si>
  <si>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</si>
  <si>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</si>
  <si>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</si>
  <si>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</si>
  <si>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</si>
  <si>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</si>
  <si>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</si>
  <si>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</si>
  <si>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</si>
  <si>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</si>
  <si>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</si>
  <si>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</si>
  <si>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14.03.2016</t>
  </si>
  <si>
    <t>01.10.2015</t>
  </si>
  <si>
    <t>31.10.2015</t>
  </si>
  <si>
    <t>О ПРИЕМКЕ ВЫПОЛНЕННЫХ РАБОТ за Октябрь 2015</t>
  </si>
  <si>
    <t>на ВВ1г заявки</t>
  </si>
  <si>
    <t>Сдал:  _________________ //</t>
  </si>
  <si>
    <t>Принял:  _________________ //</t>
  </si>
  <si>
    <t>Раздел 6. ОКТЯБРЬ</t>
  </si>
  <si>
    <t>Ремонт кровли</t>
  </si>
  <si>
    <t>ТЕРр58-6-1
Ремонт отдельных мест покрытия из асбоцементных листов: обыкновенного профиля
100 м2 покрытия
НР 71%=83%*0.85 от ФОТ
СП 52%=65%*0.8 от ФОТ</t>
  </si>
  <si>
    <t>0,0131
71
52</t>
  </si>
  <si>
    <t>875,34
_____
2335,16</t>
  </si>
  <si>
    <t>295,63
_____
24,82</t>
  </si>
  <si>
    <t>46
9
7</t>
  </si>
  <si>
    <t>11
_____
31</t>
  </si>
  <si>
    <t>335
101
74</t>
  </si>
  <si>
    <t>138
_____
176</t>
  </si>
  <si>
    <t>Р</t>
  </si>
  <si>
    <t>21
_____
4</t>
  </si>
  <si>
    <t>ТЕРр69-9-1
Очистка помещений от строительного мусора
100 т мусора
НР 66%=78%*0.85 от ФОТ
СП 40%=50%*0.8 от ФОТ</t>
  </si>
  <si>
    <t>0,000193
66
40</t>
  </si>
  <si>
    <t>5
3
2</t>
  </si>
  <si>
    <t>остекление</t>
  </si>
  <si>
    <t>ТЕРр63-1-2
Смена стекол толщиной 2-3 мм на штапиках по замазке: в деревянных переплетах при площади стекла до 0,5 м2
100 м2 остекления
НР 65%=77%*0.85 от ФОТ
СП 40%=50%*0.8 от ФОТ</t>
  </si>
  <si>
    <t>0,0225
65
40</t>
  </si>
  <si>
    <t>2116,11
_____
4194,75</t>
  </si>
  <si>
    <t>34,23
_____
3,51</t>
  </si>
  <si>
    <t>143
37
24</t>
  </si>
  <si>
    <t>48
_____
94</t>
  </si>
  <si>
    <t>950
372
229</t>
  </si>
  <si>
    <t>572
_____
374</t>
  </si>
  <si>
    <t>4
_____
1</t>
  </si>
  <si>
    <t>Раздел 7. НОЯБРЬ</t>
  </si>
  <si>
    <t>кв.9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</si>
  <si>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</si>
  <si>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0,0008
111
51</t>
  </si>
  <si>
    <t>811,45
_____
14803,28</t>
  </si>
  <si>
    <t>13
1
1</t>
  </si>
  <si>
    <t>1
_____
12</t>
  </si>
  <si>
    <t>50
9
4</t>
  </si>
  <si>
    <t>8
_____
41</t>
  </si>
  <si>
    <t>ТСЦ-101-2137
Резина техническая листовая прессованная
кг</t>
  </si>
  <si>
    <t>0,3
111
51</t>
  </si>
  <si>
    <t xml:space="preserve">
_____
26,3</t>
  </si>
  <si>
    <t xml:space="preserve">
_____
8</t>
  </si>
  <si>
    <t xml:space="preserve">
_____
37</t>
  </si>
  <si>
    <t>М</t>
  </si>
  <si>
    <t>кв.1</t>
  </si>
  <si>
    <t>ТЕРр65-15-3
Смена отдельных участков трубопроводов с заготовкой труб в построечных условиях диаметром: до 50 мм
100 м трубопровода
4 596,33 = 5 013,63 + 107 x (28,40 - 32,30)
НР 88%=103%*0.85 от ФОТ
СП 48%=60%*0.8 от ФОТ</t>
  </si>
  <si>
    <t>0,01
88
48</t>
  </si>
  <si>
    <t>1243,2
_____
3178,6</t>
  </si>
  <si>
    <t>174,53
_____
4,21</t>
  </si>
  <si>
    <t>46
12
7</t>
  </si>
  <si>
    <t>12
_____
32</t>
  </si>
  <si>
    <t>294
132
72</t>
  </si>
  <si>
    <t>149
_____
135</t>
  </si>
  <si>
    <t>10
_____
1</t>
  </si>
  <si>
    <t>кв.6</t>
  </si>
  <si>
    <t>ТЕРр65-19-1
Демонтаж: радиаторов весом до 80 кг
100 шт.
НР 63%=74%*0.85 от ФОТ
СП 40%=50%*0.8 от ФОТ</t>
  </si>
  <si>
    <t>0,02
63
40</t>
  </si>
  <si>
    <t>75,56
_____
31,4</t>
  </si>
  <si>
    <t>23
17
12</t>
  </si>
  <si>
    <t>1
_____
1</t>
  </si>
  <si>
    <t>270
171
108</t>
  </si>
  <si>
    <t>7
_____
8</t>
  </si>
  <si>
    <t>ТЕРр65-17-1
Установка заглушек диаметром трубопроводов: до 100 мм
100 заглушек
НР 88%=103%*0.85 от ФОТ
СП 48%=60%*0.8 от ФОТ</t>
  </si>
  <si>
    <t>0,04
88
48</t>
  </si>
  <si>
    <t>1254,4
_____
2494,72</t>
  </si>
  <si>
    <t>150
52
30</t>
  </si>
  <si>
    <t>50
_____
100</t>
  </si>
  <si>
    <t>1021
530
289</t>
  </si>
  <si>
    <t>602
_____
417</t>
  </si>
  <si>
    <t>ТСЦ-103-0101
Муфты прямые короткие из ковкого чугуна с цилиндрической резьбой максимальным условным проходом: 20 мм
10 шт.</t>
  </si>
  <si>
    <t>0,4
63
40</t>
  </si>
  <si>
    <t xml:space="preserve">
_____
47,5</t>
  </si>
  <si>
    <t xml:space="preserve">
_____
19</t>
  </si>
  <si>
    <t xml:space="preserve">
_____
52</t>
  </si>
  <si>
    <t>Итого прямые затраты по акту</t>
  </si>
  <si>
    <t>144
_____
296</t>
  </si>
  <si>
    <t>8
_____
1</t>
  </si>
  <si>
    <t>1737
_____
1232</t>
  </si>
  <si>
    <t>45
_____
14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</si>
  <si>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</si>
  <si>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</si>
  <si>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</si>
  <si>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</si>
  <si>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</si>
  <si>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</si>
  <si>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</si>
  <si>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Крыши, кровли (ремонтно-строительные)</t>
  </si>
  <si>
    <t xml:space="preserve">    Прочие ремонтно-строительные работы</t>
  </si>
  <si>
    <t xml:space="preserve">    Стекольные, обойные и облицовочные работы (ремонтно-строительные)</t>
  </si>
  <si>
    <t xml:space="preserve">    Тоннели и метрополитены, закрытый способ работ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</si>
  <si>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</si>
  <si>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</si>
  <si>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</si>
  <si>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</si>
  <si>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</si>
  <si>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</si>
  <si>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</si>
  <si>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</si>
  <si>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1-1-1</t>
  </si>
  <si>
    <t>Затраты труда рабочих (ср 1,1)</t>
  </si>
  <si>
    <t xml:space="preserve">чел.час
</t>
  </si>
  <si>
    <t xml:space="preserve">9,17
</t>
  </si>
  <si>
    <t xml:space="preserve">110,04
</t>
  </si>
  <si>
    <t>1-2-1</t>
  </si>
  <si>
    <t>Затраты труда рабочих (ср 2,1)</t>
  </si>
  <si>
    <t xml:space="preserve">9,95
</t>
  </si>
  <si>
    <t xml:space="preserve">119,38
</t>
  </si>
  <si>
    <t>1-3-0</t>
  </si>
  <si>
    <t>Затраты труда рабочих (ср 3)</t>
  </si>
  <si>
    <t xml:space="preserve">10,78
</t>
  </si>
  <si>
    <t xml:space="preserve">129,45
</t>
  </si>
  <si>
    <t>1-3-3</t>
  </si>
  <si>
    <t>Затраты труда рабочих (ср 3,3)</t>
  </si>
  <si>
    <t xml:space="preserve">11,2
</t>
  </si>
  <si>
    <t xml:space="preserve">134,41
</t>
  </si>
  <si>
    <t>1-4-5</t>
  </si>
  <si>
    <t>Затраты труда рабочих (ср 4,5)</t>
  </si>
  <si>
    <t xml:space="preserve">13,09
</t>
  </si>
  <si>
    <t xml:space="preserve">157,03
</t>
  </si>
  <si>
    <t>Затраты труда машинистов</t>
  </si>
  <si>
    <t xml:space="preserve">
</t>
  </si>
  <si>
    <t xml:space="preserve">                  Машины и механизмы</t>
  </si>
  <si>
    <t>Краны на автомобильном ходу при работе на других видах строительства: 10 т</t>
  </si>
  <si>
    <t xml:space="preserve">маш.-ч
</t>
  </si>
  <si>
    <t xml:space="preserve">134,07
</t>
  </si>
  <si>
    <t xml:space="preserve">727
</t>
  </si>
  <si>
    <t>МТРиЭ ЧО, Пост. № 52/1</t>
  </si>
  <si>
    <t>Лебедки ручные и рычажные тяговым усилием: 14,72 кН (1,5 т)</t>
  </si>
  <si>
    <t xml:space="preserve">1,06
</t>
  </si>
  <si>
    <t xml:space="preserve">5
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</si>
  <si>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</si>
  <si>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</si>
  <si>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</si>
  <si>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МТРиЭ ЧО, Пост. № 52/1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</si>
  <si>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</si>
  <si>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</si>
  <si>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</si>
  <si>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</si>
  <si>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</si>
  <si>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</si>
  <si>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</si>
  <si>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</si>
  <si>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</si>
  <si>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</si>
  <si>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101-0032</t>
  </si>
  <si>
    <t>Листы асбестоцементные волнистые: обыкновенного профиля толщиной 5,5 мм</t>
  </si>
  <si>
    <t xml:space="preserve">м2
</t>
  </si>
  <si>
    <t xml:space="preserve">13,01
</t>
  </si>
  <si>
    <t xml:space="preserve">83,82
</t>
  </si>
  <si>
    <t>МТРиЭ ЧО, Пост.от 05.11.2015 г. №52/1, п.370</t>
  </si>
  <si>
    <t>101-0244</t>
  </si>
  <si>
    <t>Замазка оконная на олифе</t>
  </si>
  <si>
    <t xml:space="preserve">т
</t>
  </si>
  <si>
    <t xml:space="preserve">8740
</t>
  </si>
  <si>
    <t xml:space="preserve">41818,65
</t>
  </si>
  <si>
    <t>Среднее (13.01.158, 13.01.159)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</si>
  <si>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</si>
  <si>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</si>
  <si>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</si>
  <si>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</si>
  <si>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</si>
  <si>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</si>
  <si>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101-0782</t>
  </si>
  <si>
    <t>Поковки из квадратных заготовок, масса: 1,8 кг</t>
  </si>
  <si>
    <t xml:space="preserve">10190
</t>
  </si>
  <si>
    <t xml:space="preserve">71294,29
</t>
  </si>
  <si>
    <t>МТРиЭ ЧО, Пост.от 05.11.2015 г. №52/1, п.117</t>
  </si>
  <si>
    <t>101-1245</t>
  </si>
  <si>
    <t>Стекло листовое площадью до 1,0 м2, 1 группы, толщиной 3 мм, марки: М5</t>
  </si>
  <si>
    <t xml:space="preserve">20,2
</t>
  </si>
  <si>
    <t xml:space="preserve">94,33
</t>
  </si>
  <si>
    <t>МТРиЭ ЧО, Пост.от 05.11.2015 г. №52/1, п.379</t>
  </si>
  <si>
    <t>101-1522</t>
  </si>
  <si>
    <t>Электроды диаметром: 5 мм Э42А</t>
  </si>
  <si>
    <t xml:space="preserve">10660
</t>
  </si>
  <si>
    <t xml:space="preserve">60839,41
</t>
  </si>
  <si>
    <t>08.07.007</t>
  </si>
  <si>
    <t>101-1602</t>
  </si>
  <si>
    <t>Ацетилен газообразный технический</t>
  </si>
  <si>
    <t xml:space="preserve">101
</t>
  </si>
  <si>
    <t xml:space="preserve">470,28
</t>
  </si>
  <si>
    <t>МТРиЭ ЧО, Пост.от 05.11.2015 г. №52/1, п.381</t>
  </si>
  <si>
    <t>101-1628</t>
  </si>
  <si>
    <t>Сталь листовая углеродистая обыкновенного качества марки ВСт3пс5 толщиной: 8-20 мм</t>
  </si>
  <si>
    <t xml:space="preserve">5300
</t>
  </si>
  <si>
    <t xml:space="preserve">28653,22
</t>
  </si>
  <si>
    <t>Среднее (08.04.0204, 08.04.0206, 08.04.0212, 08.04.0213, 08.04.0214, 08.04.0215, 08.04.0216, 08.04.0218, 08.04.0213.1)</t>
  </si>
  <si>
    <t>101-1669</t>
  </si>
  <si>
    <t>Очес льняной</t>
  </si>
  <si>
    <t xml:space="preserve">кг
</t>
  </si>
  <si>
    <t xml:space="preserve">42,4
</t>
  </si>
  <si>
    <t xml:space="preserve">224,13
</t>
  </si>
  <si>
    <t>К=1,1 МТРиЭ ЧО, Пост.от 05.11.2015 г. №52/1</t>
  </si>
  <si>
    <t>101-1757</t>
  </si>
  <si>
    <t>Ветошь</t>
  </si>
  <si>
    <t xml:space="preserve">7,02
</t>
  </si>
  <si>
    <t xml:space="preserve">39,18
</t>
  </si>
  <si>
    <t>26.10.030</t>
  </si>
  <si>
    <t>101-1770</t>
  </si>
  <si>
    <t>Толь с крупнозернистой посыпкой марки ТВК-350</t>
  </si>
  <si>
    <t xml:space="preserve">7,57
</t>
  </si>
  <si>
    <t xml:space="preserve">28,88
</t>
  </si>
  <si>
    <t>11.01.328</t>
  </si>
  <si>
    <t>101-1875</t>
  </si>
  <si>
    <t>Сталь листовая оцинкованная толщиной листа: 0,7 мм</t>
  </si>
  <si>
    <t xml:space="preserve">11780
</t>
  </si>
  <si>
    <t xml:space="preserve">37007,25
</t>
  </si>
  <si>
    <t>МТРиЭ ЧО, Пост.от 05.11.2015 г. №52/1, п.148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</si>
  <si>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</si>
  <si>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</si>
  <si>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</si>
  <si>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61275,55
</t>
  </si>
  <si>
    <t>08.05.170</t>
  </si>
  <si>
    <t>103-0017</t>
  </si>
  <si>
    <t>Трубы стальные сварные водогазопроводные с резьбой черные обыкновенные (неоцинкованные), диаметр условного прохода: 40 мм, толщина стенки 3,5 мм</t>
  </si>
  <si>
    <t xml:space="preserve">м
</t>
  </si>
  <si>
    <t xml:space="preserve">28,4
</t>
  </si>
  <si>
    <t xml:space="preserve">119,28
</t>
  </si>
  <si>
    <t>МТРиЭ ЧО, Пост.от 05.11.2015 г. №52/1, п.183*3.84/1000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</si>
  <si>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</si>
  <si>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</si>
  <si>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</si>
  <si>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50864,03
</t>
  </si>
  <si>
    <t>08.01.610</t>
  </si>
  <si>
    <t>203-0259</t>
  </si>
  <si>
    <t>Штапик (раскладка) размером: 10х16 мм</t>
  </si>
  <si>
    <t xml:space="preserve">2
</t>
  </si>
  <si>
    <t xml:space="preserve">4,42
</t>
  </si>
  <si>
    <t>09.03.120</t>
  </si>
  <si>
    <t>509-0968</t>
  </si>
  <si>
    <t>Прокладки из паронита марки ПМБ, толщиной: 1 мм, диаметром 150 мм</t>
  </si>
  <si>
    <t xml:space="preserve">1000 шт.
</t>
  </si>
  <si>
    <t xml:space="preserve">4910
</t>
  </si>
  <si>
    <t xml:space="preserve">33054,7
</t>
  </si>
  <si>
    <t>04.02.103</t>
  </si>
  <si>
    <t>ТСЦ-101-2137</t>
  </si>
  <si>
    <t>Резина техническая листовая прессованная</t>
  </si>
  <si>
    <t xml:space="preserve">26,3
</t>
  </si>
  <si>
    <t xml:space="preserve">123,76
</t>
  </si>
  <si>
    <t>Среднее (11.06.409,11.06.413,11.06.412,11.06.410,11.06.420)</t>
  </si>
  <si>
    <t>ТСЦ-103-0101</t>
  </si>
  <si>
    <t>Муфты прямые короткие из ковкого чугуна с цилиндрической резьбой максимальным условным проходом: 20 мм</t>
  </si>
  <si>
    <t xml:space="preserve">10 шт.
</t>
  </si>
  <si>
    <t xml:space="preserve">47,5
</t>
  </si>
  <si>
    <t xml:space="preserve">130,55
</t>
  </si>
  <si>
    <t>20.06.090.2</t>
  </si>
  <si>
    <t xml:space="preserve">          Неучтенные ресурсы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</si>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</sst>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93"/>
  <sheetViews>
    <sheetView showGridLines="0" tabSelected="1" topLeftCell="A61" workbookViewId="0">
      <selection activeCell="A64" sqref="A64:IV6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54</v>
      </c>
      <c r="D13" s="21"/>
      <c r="E13" s="15"/>
      <c r="F13" s="15"/>
      <c r="G13" s="15"/>
      <c r="H13" s="16"/>
      <c r="I13" s="16"/>
      <c r="J13" s="15"/>
      <c r="K13" s="18" t="s">
        <v>55</v>
      </c>
      <c r="L13" s="20" t="s">
        <v>56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57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13.36</v>
      </c>
      <c r="X14" s="27">
        <v>13.36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58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7.0000000000000007E-2</v>
      </c>
      <c r="X15" s="27">
        <v>7.0000000000000007E-2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2</v>
      </c>
      <c r="I19" s="106"/>
      <c r="J19" s="107" t="s">
        <v>65</v>
      </c>
      <c r="K19" s="108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718/1000</f>
        <v>0.71799999999999997</v>
      </c>
      <c r="I27" s="85"/>
      <c r="J27" s="35" t="s">
        <v>5</v>
      </c>
      <c r="K27" s="86">
        <f>5399/1000</f>
        <v>5.399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1.3429999999999999E-2</v>
      </c>
      <c r="I30" s="85"/>
      <c r="J30" s="35" t="s">
        <v>7</v>
      </c>
      <c r="K30" s="86">
        <f>(X14+X15)/1000</f>
        <v>1.3429999999999999E-2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145</v>
      </c>
      <c r="Z30" s="71">
        <v>128</v>
      </c>
      <c r="AA30" s="71">
        <v>81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145/1000</f>
        <v>0.14499999999999999</v>
      </c>
      <c r="I31" s="85"/>
      <c r="J31" s="35" t="s">
        <v>5</v>
      </c>
      <c r="K31" s="86">
        <f>1751/1000</f>
        <v>1.7509999999999999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1751</v>
      </c>
      <c r="Z31" s="72">
        <v>1318</v>
      </c>
      <c r="AA31" s="72">
        <v>778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кв.2015г."</f>
        <v>Составлена в базисных ценах на 01.2000 г. и текущих ценах на 4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59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60</v>
      </c>
      <c r="B37" s="96" t="s">
        <v>61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79.8" x14ac:dyDescent="0.25">
      <c r="A42" s="132">
        <v>1</v>
      </c>
      <c r="B42" s="133">
        <v>19</v>
      </c>
      <c r="C42" s="134" t="s">
        <v>74</v>
      </c>
      <c r="D42" s="135" t="s">
        <v>75</v>
      </c>
      <c r="E42" s="136">
        <v>3506.13</v>
      </c>
      <c r="F42" s="137" t="s">
        <v>76</v>
      </c>
      <c r="G42" s="136" t="s">
        <v>77</v>
      </c>
      <c r="H42" s="136" t="s">
        <v>78</v>
      </c>
      <c r="I42" s="136" t="s">
        <v>79</v>
      </c>
      <c r="J42" s="136">
        <v>4</v>
      </c>
      <c r="K42" s="136" t="s">
        <v>80</v>
      </c>
      <c r="L42" s="137" t="s">
        <v>81</v>
      </c>
      <c r="M42" s="137"/>
      <c r="N42" s="137" t="s">
        <v>82</v>
      </c>
      <c r="O42" s="137"/>
      <c r="P42" s="137"/>
      <c r="Q42" s="137"/>
      <c r="R42" s="137"/>
      <c r="S42" s="137"/>
      <c r="T42" s="137"/>
      <c r="U42" s="137"/>
      <c r="V42" s="137" t="s">
        <v>83</v>
      </c>
    </row>
    <row r="43" spans="1:22" ht="68.400000000000006" x14ac:dyDescent="0.25">
      <c r="A43" s="132">
        <v>2</v>
      </c>
      <c r="B43" s="133">
        <v>20</v>
      </c>
      <c r="C43" s="134" t="s">
        <v>84</v>
      </c>
      <c r="D43" s="135" t="s">
        <v>85</v>
      </c>
      <c r="E43" s="136">
        <v>1965.31</v>
      </c>
      <c r="F43" s="137">
        <v>1965.31</v>
      </c>
      <c r="G43" s="136"/>
      <c r="H43" s="136"/>
      <c r="I43" s="136"/>
      <c r="J43" s="136"/>
      <c r="K43" s="136" t="s">
        <v>86</v>
      </c>
      <c r="L43" s="137">
        <v>5</v>
      </c>
      <c r="M43" s="137"/>
      <c r="N43" s="137" t="s">
        <v>82</v>
      </c>
      <c r="O43" s="137"/>
      <c r="P43" s="137"/>
      <c r="Q43" s="137"/>
      <c r="R43" s="137"/>
      <c r="S43" s="137"/>
      <c r="T43" s="137"/>
      <c r="U43" s="137"/>
      <c r="V43" s="137"/>
    </row>
    <row r="44" spans="1:22" ht="18.45" customHeight="1" x14ac:dyDescent="0.25">
      <c r="A44" s="130" t="s">
        <v>87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</row>
    <row r="45" spans="1:22" ht="79.8" x14ac:dyDescent="0.25">
      <c r="A45" s="138">
        <v>3</v>
      </c>
      <c r="B45" s="139">
        <v>21</v>
      </c>
      <c r="C45" s="140" t="s">
        <v>88</v>
      </c>
      <c r="D45" s="141" t="s">
        <v>89</v>
      </c>
      <c r="E45" s="142">
        <v>6345.09</v>
      </c>
      <c r="F45" s="143" t="s">
        <v>90</v>
      </c>
      <c r="G45" s="142" t="s">
        <v>91</v>
      </c>
      <c r="H45" s="142" t="s">
        <v>92</v>
      </c>
      <c r="I45" s="142" t="s">
        <v>93</v>
      </c>
      <c r="J45" s="142">
        <v>1</v>
      </c>
      <c r="K45" s="142" t="s">
        <v>94</v>
      </c>
      <c r="L45" s="143" t="s">
        <v>95</v>
      </c>
      <c r="M45" s="143"/>
      <c r="N45" s="143" t="s">
        <v>82</v>
      </c>
      <c r="O45" s="143"/>
      <c r="P45" s="143"/>
      <c r="Q45" s="143"/>
      <c r="R45" s="143"/>
      <c r="S45" s="143"/>
      <c r="T45" s="143"/>
      <c r="U45" s="143"/>
      <c r="V45" s="143" t="s">
        <v>96</v>
      </c>
    </row>
    <row r="46" spans="1:22" ht="19.350000000000001" customHeight="1" x14ac:dyDescent="0.25">
      <c r="A46" s="128" t="s">
        <v>97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</row>
    <row r="47" spans="1:22" ht="18.45" customHeight="1" x14ac:dyDescent="0.25">
      <c r="A47" s="130" t="s">
        <v>98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57" x14ac:dyDescent="0.25">
      <c r="A48" s="132">
        <v>4</v>
      </c>
      <c r="B48" s="133">
        <v>22</v>
      </c>
      <c r="C48" s="134" t="s">
        <v>99</v>
      </c>
      <c r="D48" s="135" t="s">
        <v>100</v>
      </c>
      <c r="E48" s="136">
        <v>15810.14</v>
      </c>
      <c r="F48" s="137" t="s">
        <v>101</v>
      </c>
      <c r="G48" s="136">
        <v>195.41</v>
      </c>
      <c r="H48" s="136" t="s">
        <v>102</v>
      </c>
      <c r="I48" s="136" t="s">
        <v>103</v>
      </c>
      <c r="J48" s="136"/>
      <c r="K48" s="136" t="s">
        <v>104</v>
      </c>
      <c r="L48" s="137" t="s">
        <v>105</v>
      </c>
      <c r="M48" s="137"/>
      <c r="N48" s="137" t="s">
        <v>82</v>
      </c>
      <c r="O48" s="137"/>
      <c r="P48" s="137"/>
      <c r="Q48" s="137"/>
      <c r="R48" s="137"/>
      <c r="S48" s="137"/>
      <c r="T48" s="137"/>
      <c r="U48" s="137"/>
      <c r="V48" s="137">
        <v>1</v>
      </c>
    </row>
    <row r="49" spans="1:22" ht="34.200000000000003" x14ac:dyDescent="0.25">
      <c r="A49" s="132">
        <v>5</v>
      </c>
      <c r="B49" s="133">
        <v>23</v>
      </c>
      <c r="C49" s="134" t="s">
        <v>106</v>
      </c>
      <c r="D49" s="135" t="s">
        <v>107</v>
      </c>
      <c r="E49" s="136">
        <v>26.3</v>
      </c>
      <c r="F49" s="137" t="s">
        <v>108</v>
      </c>
      <c r="G49" s="136"/>
      <c r="H49" s="136">
        <v>8</v>
      </c>
      <c r="I49" s="136" t="s">
        <v>109</v>
      </c>
      <c r="J49" s="136"/>
      <c r="K49" s="136">
        <v>37</v>
      </c>
      <c r="L49" s="137" t="s">
        <v>110</v>
      </c>
      <c r="M49" s="137"/>
      <c r="N49" s="137" t="s">
        <v>111</v>
      </c>
      <c r="O49" s="137"/>
      <c r="P49" s="137"/>
      <c r="Q49" s="137"/>
      <c r="R49" s="137"/>
      <c r="S49" s="137"/>
      <c r="T49" s="137"/>
      <c r="U49" s="137"/>
      <c r="V49" s="137"/>
    </row>
    <row r="50" spans="1:22" ht="18.45" customHeight="1" x14ac:dyDescent="0.25">
      <c r="A50" s="130" t="s">
        <v>112</v>
      </c>
      <c r="B50" s="131"/>
      <c r="C50" s="131"/>
      <c r="D50" s="131"/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</row>
    <row r="51" spans="1:22" ht="91.2" x14ac:dyDescent="0.25">
      <c r="A51" s="132">
        <v>6</v>
      </c>
      <c r="B51" s="133">
        <v>24</v>
      </c>
      <c r="C51" s="134" t="s">
        <v>113</v>
      </c>
      <c r="D51" s="135" t="s">
        <v>114</v>
      </c>
      <c r="E51" s="136">
        <v>4596.33</v>
      </c>
      <c r="F51" s="137" t="s">
        <v>115</v>
      </c>
      <c r="G51" s="136" t="s">
        <v>116</v>
      </c>
      <c r="H51" s="136" t="s">
        <v>117</v>
      </c>
      <c r="I51" s="136" t="s">
        <v>118</v>
      </c>
      <c r="J51" s="136">
        <v>2</v>
      </c>
      <c r="K51" s="136" t="s">
        <v>119</v>
      </c>
      <c r="L51" s="137" t="s">
        <v>120</v>
      </c>
      <c r="M51" s="137"/>
      <c r="N51" s="137" t="s">
        <v>82</v>
      </c>
      <c r="O51" s="137"/>
      <c r="P51" s="137"/>
      <c r="Q51" s="137"/>
      <c r="R51" s="137"/>
      <c r="S51" s="137"/>
      <c r="T51" s="137"/>
      <c r="U51" s="137"/>
      <c r="V51" s="137" t="s">
        <v>121</v>
      </c>
    </row>
    <row r="52" spans="1:22" ht="18.45" customHeight="1" x14ac:dyDescent="0.25">
      <c r="A52" s="130" t="s">
        <v>122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ht="57" x14ac:dyDescent="0.25">
      <c r="A53" s="132">
        <v>7</v>
      </c>
      <c r="B53" s="133">
        <v>25</v>
      </c>
      <c r="C53" s="134" t="s">
        <v>123</v>
      </c>
      <c r="D53" s="135" t="s">
        <v>124</v>
      </c>
      <c r="E53" s="136">
        <v>1170.06</v>
      </c>
      <c r="F53" s="137">
        <v>1094.5</v>
      </c>
      <c r="G53" s="136" t="s">
        <v>125</v>
      </c>
      <c r="H53" s="136" t="s">
        <v>126</v>
      </c>
      <c r="I53" s="136">
        <v>22</v>
      </c>
      <c r="J53" s="136" t="s">
        <v>127</v>
      </c>
      <c r="K53" s="136" t="s">
        <v>128</v>
      </c>
      <c r="L53" s="137">
        <v>263</v>
      </c>
      <c r="M53" s="137"/>
      <c r="N53" s="137" t="s">
        <v>82</v>
      </c>
      <c r="O53" s="137"/>
      <c r="P53" s="137"/>
      <c r="Q53" s="137"/>
      <c r="R53" s="137"/>
      <c r="S53" s="137"/>
      <c r="T53" s="137"/>
      <c r="U53" s="137"/>
      <c r="V53" s="137" t="s">
        <v>129</v>
      </c>
    </row>
    <row r="54" spans="1:22" ht="68.400000000000006" x14ac:dyDescent="0.25">
      <c r="A54" s="132">
        <v>8</v>
      </c>
      <c r="B54" s="133">
        <v>26</v>
      </c>
      <c r="C54" s="134" t="s">
        <v>130</v>
      </c>
      <c r="D54" s="135" t="s">
        <v>131</v>
      </c>
      <c r="E54" s="136">
        <v>3759.44</v>
      </c>
      <c r="F54" s="137" t="s">
        <v>132</v>
      </c>
      <c r="G54" s="136">
        <v>10.32</v>
      </c>
      <c r="H54" s="136" t="s">
        <v>133</v>
      </c>
      <c r="I54" s="136" t="s">
        <v>134</v>
      </c>
      <c r="J54" s="136"/>
      <c r="K54" s="136" t="s">
        <v>135</v>
      </c>
      <c r="L54" s="137" t="s">
        <v>136</v>
      </c>
      <c r="M54" s="137"/>
      <c r="N54" s="137" t="s">
        <v>82</v>
      </c>
      <c r="O54" s="137"/>
      <c r="P54" s="137"/>
      <c r="Q54" s="137"/>
      <c r="R54" s="137"/>
      <c r="S54" s="137"/>
      <c r="T54" s="137"/>
      <c r="U54" s="137"/>
      <c r="V54" s="137">
        <v>2</v>
      </c>
    </row>
    <row r="55" spans="1:22" ht="57" x14ac:dyDescent="0.25">
      <c r="A55" s="138">
        <v>9</v>
      </c>
      <c r="B55" s="139">
        <v>27</v>
      </c>
      <c r="C55" s="140" t="s">
        <v>137</v>
      </c>
      <c r="D55" s="141" t="s">
        <v>138</v>
      </c>
      <c r="E55" s="142">
        <v>47.5</v>
      </c>
      <c r="F55" s="143" t="s">
        <v>139</v>
      </c>
      <c r="G55" s="142"/>
      <c r="H55" s="142">
        <v>19</v>
      </c>
      <c r="I55" s="142" t="s">
        <v>140</v>
      </c>
      <c r="J55" s="142"/>
      <c r="K55" s="142">
        <v>52</v>
      </c>
      <c r="L55" s="143" t="s">
        <v>141</v>
      </c>
      <c r="M55" s="143"/>
      <c r="N55" s="143" t="s">
        <v>111</v>
      </c>
      <c r="O55" s="143"/>
      <c r="P55" s="143"/>
      <c r="Q55" s="143"/>
      <c r="R55" s="143"/>
      <c r="S55" s="143"/>
      <c r="T55" s="143"/>
      <c r="U55" s="143"/>
      <c r="V55" s="143"/>
    </row>
    <row r="56" spans="1:22" ht="34.200000000000003" x14ac:dyDescent="0.25">
      <c r="A56" s="144" t="s">
        <v>142</v>
      </c>
      <c r="B56" s="145"/>
      <c r="C56" s="145"/>
      <c r="D56" s="145"/>
      <c r="E56" s="145"/>
      <c r="F56" s="145"/>
      <c r="G56" s="145"/>
      <c r="H56" s="146">
        <v>448</v>
      </c>
      <c r="I56" s="146" t="s">
        <v>143</v>
      </c>
      <c r="J56" s="146" t="s">
        <v>144</v>
      </c>
      <c r="K56" s="146">
        <v>3014</v>
      </c>
      <c r="L56" s="146" t="s">
        <v>145</v>
      </c>
      <c r="M56" s="146"/>
      <c r="N56" s="146"/>
      <c r="O56" s="146"/>
      <c r="P56" s="146"/>
      <c r="Q56" s="146"/>
      <c r="R56" s="146"/>
      <c r="S56" s="146"/>
      <c r="T56" s="146"/>
      <c r="U56" s="146"/>
      <c r="V56" s="146" t="s">
        <v>146</v>
      </c>
    </row>
    <row r="57" spans="1:22" x14ac:dyDescent="0.25">
      <c r="A57" s="144" t="s">
        <v>147</v>
      </c>
      <c r="B57" s="145"/>
      <c r="C57" s="145"/>
      <c r="D57" s="145"/>
      <c r="E57" s="145"/>
      <c r="F57" s="145"/>
      <c r="G57" s="145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</row>
    <row r="58" spans="1:22" x14ac:dyDescent="0.25">
      <c r="A58" s="144" t="s">
        <v>148</v>
      </c>
      <c r="B58" s="145"/>
      <c r="C58" s="145"/>
      <c r="D58" s="145"/>
      <c r="E58" s="145"/>
      <c r="F58" s="145"/>
      <c r="G58" s="145"/>
      <c r="H58" s="146">
        <v>145</v>
      </c>
      <c r="I58" s="146"/>
      <c r="J58" s="146"/>
      <c r="K58" s="146">
        <v>1751</v>
      </c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</row>
    <row r="59" spans="1:22" x14ac:dyDescent="0.25">
      <c r="A59" s="144" t="s">
        <v>149</v>
      </c>
      <c r="B59" s="145"/>
      <c r="C59" s="145"/>
      <c r="D59" s="145"/>
      <c r="E59" s="145"/>
      <c r="F59" s="145"/>
      <c r="G59" s="145"/>
      <c r="H59" s="146">
        <v>296</v>
      </c>
      <c r="I59" s="146"/>
      <c r="J59" s="146"/>
      <c r="K59" s="146">
        <v>1232</v>
      </c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</row>
    <row r="60" spans="1:22" x14ac:dyDescent="0.25">
      <c r="A60" s="144" t="s">
        <v>150</v>
      </c>
      <c r="B60" s="145"/>
      <c r="C60" s="145"/>
      <c r="D60" s="145"/>
      <c r="E60" s="145"/>
      <c r="F60" s="145"/>
      <c r="G60" s="145"/>
      <c r="H60" s="146">
        <v>8</v>
      </c>
      <c r="I60" s="146"/>
      <c r="J60" s="146"/>
      <c r="K60" s="146">
        <v>45</v>
      </c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</row>
    <row r="61" spans="1:22" x14ac:dyDescent="0.25">
      <c r="A61" s="147" t="s">
        <v>151</v>
      </c>
      <c r="B61" s="148"/>
      <c r="C61" s="148"/>
      <c r="D61" s="148"/>
      <c r="E61" s="148"/>
      <c r="F61" s="148"/>
      <c r="G61" s="148"/>
      <c r="H61" s="149">
        <v>128</v>
      </c>
      <c r="I61" s="149"/>
      <c r="J61" s="149"/>
      <c r="K61" s="149">
        <v>1318</v>
      </c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</row>
    <row r="62" spans="1:22" x14ac:dyDescent="0.25">
      <c r="A62" s="147" t="s">
        <v>152</v>
      </c>
      <c r="B62" s="148"/>
      <c r="C62" s="148"/>
      <c r="D62" s="148"/>
      <c r="E62" s="148"/>
      <c r="F62" s="148"/>
      <c r="G62" s="148"/>
      <c r="H62" s="149">
        <v>81</v>
      </c>
      <c r="I62" s="149"/>
      <c r="J62" s="149"/>
      <c r="K62" s="149">
        <v>778</v>
      </c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</row>
    <row r="63" spans="1:22" x14ac:dyDescent="0.25">
      <c r="A63" s="147" t="s">
        <v>153</v>
      </c>
      <c r="B63" s="148"/>
      <c r="C63" s="148"/>
      <c r="D63" s="148"/>
      <c r="E63" s="148"/>
      <c r="F63" s="148"/>
      <c r="G63" s="148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</row>
    <row r="64" spans="1:22" hidden="1" x14ac:dyDescent="0.25">
      <c r="A64" s="144" t="s">
        <v>154</v>
      </c>
      <c r="B64" s="145"/>
      <c r="C64" s="145"/>
      <c r="D64" s="145"/>
      <c r="E64" s="145"/>
      <c r="F64" s="145"/>
      <c r="G64" s="145"/>
      <c r="H64" s="146">
        <v>62</v>
      </c>
      <c r="I64" s="146"/>
      <c r="J64" s="146"/>
      <c r="K64" s="146">
        <v>510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hidden="1" x14ac:dyDescent="0.25">
      <c r="A65" s="144" t="s">
        <v>155</v>
      </c>
      <c r="B65" s="145"/>
      <c r="C65" s="145"/>
      <c r="D65" s="145"/>
      <c r="E65" s="145"/>
      <c r="F65" s="145"/>
      <c r="G65" s="145"/>
      <c r="H65" s="146"/>
      <c r="I65" s="146"/>
      <c r="J65" s="146"/>
      <c r="K65" s="146">
        <v>10</v>
      </c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</row>
    <row r="66" spans="1:22" ht="30" hidden="1" customHeight="1" x14ac:dyDescent="0.25">
      <c r="A66" s="144" t="s">
        <v>156</v>
      </c>
      <c r="B66" s="145"/>
      <c r="C66" s="145"/>
      <c r="D66" s="145"/>
      <c r="E66" s="145"/>
      <c r="F66" s="145"/>
      <c r="G66" s="145"/>
      <c r="H66" s="146">
        <v>204</v>
      </c>
      <c r="I66" s="146"/>
      <c r="J66" s="146"/>
      <c r="K66" s="146">
        <v>1551</v>
      </c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</row>
    <row r="67" spans="1:22" hidden="1" x14ac:dyDescent="0.25">
      <c r="A67" s="144" t="s">
        <v>157</v>
      </c>
      <c r="B67" s="145"/>
      <c r="C67" s="145"/>
      <c r="D67" s="145"/>
      <c r="E67" s="145"/>
      <c r="F67" s="145"/>
      <c r="G67" s="145"/>
      <c r="H67" s="146">
        <v>23</v>
      </c>
      <c r="I67" s="146"/>
      <c r="J67" s="146"/>
      <c r="K67" s="146">
        <v>100</v>
      </c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</row>
    <row r="68" spans="1:22" ht="30" hidden="1" customHeight="1" x14ac:dyDescent="0.25">
      <c r="A68" s="144" t="s">
        <v>158</v>
      </c>
      <c r="B68" s="145"/>
      <c r="C68" s="145"/>
      <c r="D68" s="145"/>
      <c r="E68" s="145"/>
      <c r="F68" s="145"/>
      <c r="G68" s="145"/>
      <c r="H68" s="146">
        <v>297</v>
      </c>
      <c r="I68" s="146"/>
      <c r="J68" s="146"/>
      <c r="K68" s="146">
        <v>2338</v>
      </c>
      <c r="L68" s="146"/>
      <c r="M68" s="146"/>
      <c r="N68" s="146"/>
      <c r="O68" s="146"/>
      <c r="P68" s="146"/>
      <c r="Q68" s="146"/>
      <c r="R68" s="146"/>
      <c r="S68" s="146"/>
      <c r="T68" s="146"/>
      <c r="U68" s="146"/>
      <c r="V68" s="146"/>
    </row>
    <row r="69" spans="1:22" ht="30" hidden="1" customHeight="1" x14ac:dyDescent="0.25">
      <c r="A69" s="144" t="s">
        <v>159</v>
      </c>
      <c r="B69" s="145"/>
      <c r="C69" s="145"/>
      <c r="D69" s="145"/>
      <c r="E69" s="145"/>
      <c r="F69" s="145"/>
      <c r="G69" s="145"/>
      <c r="H69" s="146">
        <v>71</v>
      </c>
      <c r="I69" s="146"/>
      <c r="J69" s="146"/>
      <c r="K69" s="146">
        <v>601</v>
      </c>
      <c r="L69" s="146"/>
      <c r="M69" s="146"/>
      <c r="N69" s="146"/>
      <c r="O69" s="146"/>
      <c r="P69" s="146"/>
      <c r="Q69" s="146"/>
      <c r="R69" s="146"/>
      <c r="S69" s="146"/>
      <c r="T69" s="146"/>
      <c r="U69" s="146"/>
      <c r="V69" s="146"/>
    </row>
    <row r="70" spans="1:22" x14ac:dyDescent="0.25">
      <c r="A70" s="144" t="s">
        <v>160</v>
      </c>
      <c r="B70" s="145"/>
      <c r="C70" s="145"/>
      <c r="D70" s="145"/>
      <c r="E70" s="145"/>
      <c r="F70" s="145"/>
      <c r="G70" s="145"/>
      <c r="H70" s="146">
        <v>657</v>
      </c>
      <c r="I70" s="146"/>
      <c r="J70" s="146"/>
      <c r="K70" s="146">
        <v>5110</v>
      </c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</row>
    <row r="71" spans="1:22" ht="30" customHeight="1" x14ac:dyDescent="0.25">
      <c r="A71" s="144" t="s">
        <v>161</v>
      </c>
      <c r="B71" s="145"/>
      <c r="C71" s="145"/>
      <c r="D71" s="145"/>
      <c r="E71" s="145"/>
      <c r="F71" s="145"/>
      <c r="G71" s="145"/>
      <c r="H71" s="146">
        <v>61</v>
      </c>
      <c r="I71" s="146"/>
      <c r="J71" s="146"/>
      <c r="K71" s="146">
        <v>289</v>
      </c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</row>
    <row r="72" spans="1:22" x14ac:dyDescent="0.25">
      <c r="A72" s="147" t="s">
        <v>162</v>
      </c>
      <c r="B72" s="148"/>
      <c r="C72" s="148"/>
      <c r="D72" s="148"/>
      <c r="E72" s="148"/>
      <c r="F72" s="148"/>
      <c r="G72" s="148"/>
      <c r="H72" s="149">
        <v>718</v>
      </c>
      <c r="I72" s="149"/>
      <c r="J72" s="149"/>
      <c r="K72" s="149">
        <v>5399</v>
      </c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</row>
    <row r="73" spans="1:22" x14ac:dyDescent="0.25">
      <c r="A73" s="50"/>
      <c r="B73" s="39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</row>
    <row r="74" spans="1:22" x14ac:dyDescent="0.25">
      <c r="A74" s="50"/>
      <c r="B74" s="39"/>
      <c r="C74" s="73" t="s">
        <v>62</v>
      </c>
      <c r="D74" s="48"/>
      <c r="E74" s="48"/>
      <c r="F74" s="48"/>
      <c r="G74" s="48"/>
      <c r="H74" s="74">
        <f>IF(ISBLANK(Y30),"",ROUND(Z30/Y30,2)*100)</f>
        <v>88</v>
      </c>
      <c r="I74" s="48"/>
      <c r="J74" s="48"/>
      <c r="K74" s="74">
        <f>IF(ISBLANK(Y31),"",ROUND(Z31/Y31,2)*100)</f>
        <v>75</v>
      </c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</row>
    <row r="75" spans="1:22" x14ac:dyDescent="0.25">
      <c r="A75" s="50"/>
      <c r="B75" s="39"/>
      <c r="C75" s="73" t="s">
        <v>63</v>
      </c>
      <c r="D75" s="48"/>
      <c r="E75" s="48"/>
      <c r="F75" s="48"/>
      <c r="G75" s="48"/>
      <c r="H75" s="45">
        <f>IF(ISBLANK(Y30),"",ROUND(AA30/Y30,2)*100)</f>
        <v>56.000000000000007</v>
      </c>
      <c r="I75" s="48"/>
      <c r="J75" s="48"/>
      <c r="K75" s="45">
        <f>IF(ISBLANK(Y31),"",ROUND(AA31/Y31,2)*100)</f>
        <v>44</v>
      </c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</row>
    <row r="76" spans="1:22" x14ac:dyDescent="0.25">
      <c r="A76" s="28"/>
      <c r="B76" s="28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</row>
    <row r="77" spans="1:22" x14ac:dyDescent="0.25">
      <c r="B77" s="75" t="s">
        <v>70</v>
      </c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</row>
    <row r="78" spans="1:22" x14ac:dyDescent="0.25">
      <c r="B78" s="3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</row>
    <row r="79" spans="1:22" x14ac:dyDescent="0.25">
      <c r="B79" s="75" t="s">
        <v>71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</row>
    <row r="80" spans="1:22" x14ac:dyDescent="0.25">
      <c r="B80" s="46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</row>
    <row r="82" spans="3:7" x14ac:dyDescent="0.25">
      <c r="C82" s="49"/>
      <c r="D82" s="49"/>
      <c r="E82" s="49"/>
      <c r="F82" s="49"/>
      <c r="G82" s="49"/>
    </row>
    <row r="83" spans="3:7" x14ac:dyDescent="0.25">
      <c r="C83" s="49"/>
      <c r="D83" s="49"/>
      <c r="E83" s="49"/>
      <c r="F83" s="49"/>
      <c r="G83" s="49"/>
    </row>
    <row r="84" spans="3:7" x14ac:dyDescent="0.25">
      <c r="C84" s="49"/>
      <c r="D84" s="49"/>
      <c r="E84" s="49"/>
      <c r="F84" s="49"/>
      <c r="G84" s="49"/>
    </row>
    <row r="85" spans="3:7" x14ac:dyDescent="0.25">
      <c r="C85" s="49"/>
      <c r="D85" s="49"/>
      <c r="E85" s="49"/>
      <c r="F85" s="49"/>
      <c r="G85" s="49"/>
    </row>
    <row r="86" spans="3:7" x14ac:dyDescent="0.25">
      <c r="C86" s="49"/>
      <c r="D86" s="49"/>
      <c r="E86" s="49"/>
      <c r="F86" s="49"/>
      <c r="G86" s="49"/>
    </row>
    <row r="87" spans="3:7" x14ac:dyDescent="0.25">
      <c r="C87" s="49"/>
      <c r="D87" s="49"/>
      <c r="E87" s="49"/>
      <c r="F87" s="49"/>
      <c r="G87" s="49"/>
    </row>
    <row r="88" spans="3:7" x14ac:dyDescent="0.25">
      <c r="C88" s="49"/>
      <c r="D88" s="49"/>
      <c r="E88" s="49"/>
      <c r="F88" s="49"/>
      <c r="G88" s="49"/>
    </row>
    <row r="89" spans="3:7" x14ac:dyDescent="0.25">
      <c r="C89" s="49"/>
      <c r="D89" s="49"/>
      <c r="E89" s="49"/>
      <c r="F89" s="49"/>
      <c r="G89" s="49"/>
    </row>
    <row r="90" spans="3:7" x14ac:dyDescent="0.25">
      <c r="C90" s="49"/>
      <c r="D90" s="49"/>
      <c r="E90" s="49"/>
      <c r="F90" s="49"/>
      <c r="G90" s="49"/>
    </row>
    <row r="91" spans="3:7" x14ac:dyDescent="0.25">
      <c r="C91" s="49"/>
      <c r="D91" s="49"/>
      <c r="E91" s="49"/>
      <c r="F91" s="49"/>
      <c r="G91" s="49"/>
    </row>
    <row r="92" spans="3:7" x14ac:dyDescent="0.25">
      <c r="C92" s="49"/>
      <c r="D92" s="49"/>
      <c r="E92" s="49"/>
      <c r="F92" s="49"/>
      <c r="G92" s="49"/>
    </row>
    <row r="93" spans="3:7" x14ac:dyDescent="0.25">
      <c r="C93" s="49"/>
      <c r="D93" s="49"/>
      <c r="E93" s="49"/>
      <c r="F93" s="49"/>
      <c r="G93" s="49"/>
    </row>
  </sheetData>
  <mergeCells count="56">
    <mergeCell ref="A67:G67"/>
    <mergeCell ref="A68:G68"/>
    <mergeCell ref="A69:G69"/>
    <mergeCell ref="A70:G70"/>
    <mergeCell ref="A71:G71"/>
    <mergeCell ref="A72:G72"/>
    <mergeCell ref="A61:G61"/>
    <mergeCell ref="A62:G62"/>
    <mergeCell ref="A63:G63"/>
    <mergeCell ref="A64:G64"/>
    <mergeCell ref="A65:G65"/>
    <mergeCell ref="A66:G66"/>
    <mergeCell ref="A52:V52"/>
    <mergeCell ref="A56:G56"/>
    <mergeCell ref="A57:G57"/>
    <mergeCell ref="A58:G58"/>
    <mergeCell ref="A59:G59"/>
    <mergeCell ref="A60:G60"/>
    <mergeCell ref="A40:V40"/>
    <mergeCell ref="A41:V41"/>
    <mergeCell ref="A44:V44"/>
    <mergeCell ref="A46:V46"/>
    <mergeCell ref="A47:V47"/>
    <mergeCell ref="A50:V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83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163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718/1000</f>
        <v>0.71799999999999997</v>
      </c>
      <c r="H11" s="85"/>
      <c r="I11" s="55" t="s">
        <v>5</v>
      </c>
      <c r="J11" s="86">
        <f>5399/1000</f>
        <v>5.399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1.3429999999999999E-2</v>
      </c>
      <c r="H14" s="85"/>
      <c r="I14" s="55" t="s">
        <v>7</v>
      </c>
      <c r="J14" s="86">
        <f>(P14+P15)/1000</f>
        <v>1.3429999999999999E-2</v>
      </c>
      <c r="K14" s="87"/>
      <c r="L14" s="58">
        <v>237</v>
      </c>
      <c r="M14" s="35" t="s">
        <v>7</v>
      </c>
      <c r="N14" s="57"/>
      <c r="O14" s="26">
        <v>13.36</v>
      </c>
      <c r="P14" s="27">
        <v>13.36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145/1000</f>
        <v>0.14499999999999999</v>
      </c>
      <c r="H15" s="117"/>
      <c r="I15" s="55" t="s">
        <v>5</v>
      </c>
      <c r="J15" s="86">
        <f>1751/1000</f>
        <v>1.7509999999999999</v>
      </c>
      <c r="K15" s="87"/>
      <c r="L15" s="59">
        <v>1865</v>
      </c>
      <c r="M15" s="35" t="s">
        <v>5</v>
      </c>
      <c r="N15" s="57"/>
      <c r="O15" s="26">
        <v>7.0000000000000007E-2</v>
      </c>
      <c r="P15" s="27">
        <v>7.0000000000000007E-2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12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164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165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166</v>
      </c>
      <c r="C26" s="134" t="s">
        <v>167</v>
      </c>
      <c r="D26" s="154" t="s">
        <v>168</v>
      </c>
      <c r="E26" s="155">
        <v>0.04</v>
      </c>
      <c r="F26" s="136" t="s">
        <v>169</v>
      </c>
      <c r="G26" s="136">
        <v>0.37</v>
      </c>
      <c r="H26" s="156"/>
      <c r="I26" s="156"/>
      <c r="J26" s="136" t="s">
        <v>170</v>
      </c>
      <c r="K26" s="136">
        <v>4.4000000000000004</v>
      </c>
      <c r="L26" s="157"/>
      <c r="M26" s="156">
        <f>IF(ISNUMBER(K26/G26),IF(NOT(K26/G26=0),K26/G26, " "), " ")</f>
        <v>11.891891891891893</v>
      </c>
      <c r="N26" s="154"/>
    </row>
    <row r="27" spans="1:23" s="29" customFormat="1" ht="22.8" x14ac:dyDescent="0.25">
      <c r="A27" s="152">
        <v>2</v>
      </c>
      <c r="B27" s="153" t="s">
        <v>171</v>
      </c>
      <c r="C27" s="134" t="s">
        <v>172</v>
      </c>
      <c r="D27" s="154" t="s">
        <v>168</v>
      </c>
      <c r="E27" s="155">
        <v>2.2000000000000002</v>
      </c>
      <c r="F27" s="136" t="s">
        <v>173</v>
      </c>
      <c r="G27" s="136">
        <v>21.89</v>
      </c>
      <c r="H27" s="156"/>
      <c r="I27" s="156"/>
      <c r="J27" s="136" t="s">
        <v>174</v>
      </c>
      <c r="K27" s="136">
        <v>262.64</v>
      </c>
      <c r="L27" s="157"/>
      <c r="M27" s="156">
        <f>IF(ISNUMBER(K27/G27),IF(NOT(K27/G27=0),K27/G27, " "), " ")</f>
        <v>11.998172681589766</v>
      </c>
      <c r="N27" s="154"/>
    </row>
    <row r="28" spans="1:23" s="29" customFormat="1" ht="22.8" x14ac:dyDescent="0.25">
      <c r="A28" s="152">
        <v>3</v>
      </c>
      <c r="B28" s="153" t="s">
        <v>175</v>
      </c>
      <c r="C28" s="134" t="s">
        <v>176</v>
      </c>
      <c r="D28" s="154" t="s">
        <v>168</v>
      </c>
      <c r="E28" s="155">
        <v>5.48</v>
      </c>
      <c r="F28" s="136" t="s">
        <v>177</v>
      </c>
      <c r="G28" s="136">
        <v>59.08</v>
      </c>
      <c r="H28" s="156"/>
      <c r="I28" s="156"/>
      <c r="J28" s="136" t="s">
        <v>178</v>
      </c>
      <c r="K28" s="136">
        <v>709.39</v>
      </c>
      <c r="L28" s="157"/>
      <c r="M28" s="156">
        <f>IF(ISNUMBER(K28/G28),IF(NOT(K28/G28=0),K28/G28, " "), " ")</f>
        <v>12.00727826675694</v>
      </c>
      <c r="N28" s="154"/>
    </row>
    <row r="29" spans="1:23" s="29" customFormat="1" ht="22.8" x14ac:dyDescent="0.25">
      <c r="A29" s="152">
        <v>4</v>
      </c>
      <c r="B29" s="153" t="s">
        <v>179</v>
      </c>
      <c r="C29" s="134" t="s">
        <v>180</v>
      </c>
      <c r="D29" s="154" t="s">
        <v>168</v>
      </c>
      <c r="E29" s="155">
        <v>5.59</v>
      </c>
      <c r="F29" s="136" t="s">
        <v>181</v>
      </c>
      <c r="G29" s="136">
        <v>62.61</v>
      </c>
      <c r="H29" s="156"/>
      <c r="I29" s="156"/>
      <c r="J29" s="136" t="s">
        <v>182</v>
      </c>
      <c r="K29" s="136">
        <v>751.36</v>
      </c>
      <c r="L29" s="157"/>
      <c r="M29" s="156">
        <f>IF(ISNUMBER(K29/G29),IF(NOT(K29/G29=0),K29/G29, " "), " ")</f>
        <v>12.000638875578982</v>
      </c>
      <c r="N29" s="154"/>
    </row>
    <row r="30" spans="1:23" ht="22.8" x14ac:dyDescent="0.25">
      <c r="A30" s="152">
        <v>5</v>
      </c>
      <c r="B30" s="153" t="s">
        <v>183</v>
      </c>
      <c r="C30" s="134" t="s">
        <v>184</v>
      </c>
      <c r="D30" s="154" t="s">
        <v>168</v>
      </c>
      <c r="E30" s="155">
        <v>0.05</v>
      </c>
      <c r="F30" s="136" t="s">
        <v>185</v>
      </c>
      <c r="G30" s="136">
        <v>0.65</v>
      </c>
      <c r="H30" s="156"/>
      <c r="I30" s="156"/>
      <c r="J30" s="136" t="s">
        <v>186</v>
      </c>
      <c r="K30" s="136">
        <v>7.85</v>
      </c>
      <c r="L30" s="157"/>
      <c r="M30" s="156">
        <f>IF(ISNUMBER(K30/G30),IF(NOT(K30/G30=0),K30/G30, " "), " ")</f>
        <v>12.076923076923077</v>
      </c>
      <c r="N30" s="154"/>
    </row>
    <row r="31" spans="1:23" ht="22.8" x14ac:dyDescent="0.25">
      <c r="A31" s="152">
        <v>6</v>
      </c>
      <c r="B31" s="153">
        <v>2</v>
      </c>
      <c r="C31" s="134" t="s">
        <v>187</v>
      </c>
      <c r="D31" s="154" t="s">
        <v>168</v>
      </c>
      <c r="E31" s="155">
        <v>7.0000000000000007E-2</v>
      </c>
      <c r="F31" s="136" t="s">
        <v>188</v>
      </c>
      <c r="G31" s="136"/>
      <c r="H31" s="156"/>
      <c r="I31" s="156"/>
      <c r="J31" s="136" t="s">
        <v>188</v>
      </c>
      <c r="K31" s="136"/>
      <c r="L31" s="157"/>
      <c r="M31" s="156" t="str">
        <f>IF(ISNUMBER(K31/G31),IF(NOT(K31/G31=0),K31/G31, " "), " ")</f>
        <v xml:space="preserve"> </v>
      </c>
      <c r="N31" s="154"/>
    </row>
    <row r="32" spans="1:23" ht="19.350000000000001" customHeight="1" x14ac:dyDescent="0.25">
      <c r="A32" s="128" t="s">
        <v>189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</row>
    <row r="33" spans="1:14" ht="34.200000000000003" x14ac:dyDescent="0.25">
      <c r="A33" s="152">
        <v>7</v>
      </c>
      <c r="B33" s="153">
        <v>21141</v>
      </c>
      <c r="C33" s="134" t="s">
        <v>190</v>
      </c>
      <c r="D33" s="154" t="s">
        <v>191</v>
      </c>
      <c r="E33" s="155">
        <v>0.02</v>
      </c>
      <c r="F33" s="136" t="s">
        <v>192</v>
      </c>
      <c r="G33" s="136">
        <v>2.68</v>
      </c>
      <c r="H33" s="156"/>
      <c r="I33" s="156"/>
      <c r="J33" s="136" t="s">
        <v>193</v>
      </c>
      <c r="K33" s="136">
        <v>14.54</v>
      </c>
      <c r="L33" s="157"/>
      <c r="M33" s="156">
        <f>IF(ISNUMBER(K33/G33),IF(NOT(K33/G33=0),K33/G33, " "), " ")</f>
        <v>5.4253731343283578</v>
      </c>
      <c r="N33" s="154" t="s">
        <v>194</v>
      </c>
    </row>
    <row r="34" spans="1:14" ht="22.8" x14ac:dyDescent="0.25">
      <c r="A34" s="152">
        <v>8</v>
      </c>
      <c r="B34" s="153">
        <v>30303</v>
      </c>
      <c r="C34" s="134" t="s">
        <v>195</v>
      </c>
      <c r="D34" s="154" t="s">
        <v>191</v>
      </c>
      <c r="E34" s="155">
        <v>0.01</v>
      </c>
      <c r="F34" s="136" t="s">
        <v>196</v>
      </c>
      <c r="G34" s="136">
        <v>0.01</v>
      </c>
      <c r="H34" s="156"/>
      <c r="I34" s="156"/>
      <c r="J34" s="136" t="s">
        <v>197</v>
      </c>
      <c r="K34" s="136">
        <v>0.05</v>
      </c>
      <c r="L34" s="157"/>
      <c r="M34" s="156">
        <f>IF(ISNUMBER(K34/G34),IF(NOT(K34/G34=0),K34/G34, " "), " ")</f>
        <v>5</v>
      </c>
      <c r="N34" s="154" t="s">
        <v>194</v>
      </c>
    </row>
    <row r="35" spans="1:14" ht="22.8" x14ac:dyDescent="0.25">
      <c r="A35" s="152">
        <v>9</v>
      </c>
      <c r="B35" s="153">
        <v>30954</v>
      </c>
      <c r="C35" s="134" t="s">
        <v>198</v>
      </c>
      <c r="D35" s="154" t="s">
        <v>191</v>
      </c>
      <c r="E35" s="155">
        <v>0.05</v>
      </c>
      <c r="F35" s="136" t="s">
        <v>199</v>
      </c>
      <c r="G35" s="136">
        <v>1.69</v>
      </c>
      <c r="H35" s="156"/>
      <c r="I35" s="156"/>
      <c r="J35" s="136" t="s">
        <v>200</v>
      </c>
      <c r="K35" s="136">
        <v>8.15</v>
      </c>
      <c r="L35" s="157"/>
      <c r="M35" s="156">
        <f>IF(ISNUMBER(K35/G35),IF(NOT(K35/G35=0),K35/G35, " "), " ")</f>
        <v>4.8224852071005921</v>
      </c>
      <c r="N35" s="154" t="s">
        <v>201</v>
      </c>
    </row>
    <row r="36" spans="1:14" ht="22.8" x14ac:dyDescent="0.25">
      <c r="A36" s="152">
        <v>10</v>
      </c>
      <c r="B36" s="153">
        <v>40502</v>
      </c>
      <c r="C36" s="134" t="s">
        <v>202</v>
      </c>
      <c r="D36" s="154" t="s">
        <v>191</v>
      </c>
      <c r="E36" s="155">
        <v>0.18</v>
      </c>
      <c r="F36" s="136" t="s">
        <v>203</v>
      </c>
      <c r="G36" s="136">
        <v>1.41</v>
      </c>
      <c r="H36" s="156"/>
      <c r="I36" s="156"/>
      <c r="J36" s="136" t="s">
        <v>204</v>
      </c>
      <c r="K36" s="136">
        <v>8.1</v>
      </c>
      <c r="L36" s="157"/>
      <c r="M36" s="156">
        <f>IF(ISNUMBER(K36/G36),IF(NOT(K36/G36=0),K36/G36, " "), " ")</f>
        <v>5.7446808510638299</v>
      </c>
      <c r="N36" s="154" t="s">
        <v>194</v>
      </c>
    </row>
    <row r="37" spans="1:14" ht="22.8" x14ac:dyDescent="0.25">
      <c r="A37" s="152">
        <v>11</v>
      </c>
      <c r="B37" s="153">
        <v>40504</v>
      </c>
      <c r="C37" s="134" t="s">
        <v>205</v>
      </c>
      <c r="D37" s="154" t="s">
        <v>191</v>
      </c>
      <c r="E37" s="155">
        <v>0.06</v>
      </c>
      <c r="F37" s="136" t="s">
        <v>206</v>
      </c>
      <c r="G37" s="136">
        <v>0.08</v>
      </c>
      <c r="H37" s="156"/>
      <c r="I37" s="156"/>
      <c r="J37" s="136" t="s">
        <v>207</v>
      </c>
      <c r="K37" s="136">
        <v>0.18</v>
      </c>
      <c r="L37" s="157"/>
      <c r="M37" s="156">
        <f>IF(ISNUMBER(K37/G37),IF(NOT(K37/G37=0),K37/G37, " "), " ")</f>
        <v>2.25</v>
      </c>
      <c r="N37" s="154" t="s">
        <v>194</v>
      </c>
    </row>
    <row r="38" spans="1:14" ht="22.8" x14ac:dyDescent="0.25">
      <c r="A38" s="152">
        <v>12</v>
      </c>
      <c r="B38" s="153">
        <v>400001</v>
      </c>
      <c r="C38" s="134" t="s">
        <v>208</v>
      </c>
      <c r="D38" s="154" t="s">
        <v>191</v>
      </c>
      <c r="E38" s="155">
        <v>0.02</v>
      </c>
      <c r="F38" s="136" t="s">
        <v>209</v>
      </c>
      <c r="G38" s="136">
        <v>2.06</v>
      </c>
      <c r="H38" s="156"/>
      <c r="I38" s="156"/>
      <c r="J38" s="136" t="s">
        <v>210</v>
      </c>
      <c r="K38" s="136">
        <v>11.74</v>
      </c>
      <c r="L38" s="157"/>
      <c r="M38" s="156">
        <f>IF(ISNUMBER(K38/G38),IF(NOT(K38/G38=0),K38/G38, " "), " ")</f>
        <v>5.6990291262135919</v>
      </c>
      <c r="N38" s="154" t="s">
        <v>194</v>
      </c>
    </row>
    <row r="39" spans="1:14" ht="19.350000000000001" customHeight="1" x14ac:dyDescent="0.25">
      <c r="A39" s="128" t="s">
        <v>211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</row>
    <row r="40" spans="1:14" ht="34.200000000000003" x14ac:dyDescent="0.25">
      <c r="A40" s="152">
        <v>13</v>
      </c>
      <c r="B40" s="153" t="s">
        <v>212</v>
      </c>
      <c r="C40" s="134" t="s">
        <v>213</v>
      </c>
      <c r="D40" s="154" t="s">
        <v>214</v>
      </c>
      <c r="E40" s="155">
        <v>1.7689999999999999</v>
      </c>
      <c r="F40" s="136" t="s">
        <v>215</v>
      </c>
      <c r="G40" s="136">
        <v>23.01</v>
      </c>
      <c r="H40" s="156">
        <v>79</v>
      </c>
      <c r="I40" s="156">
        <v>139.75</v>
      </c>
      <c r="J40" s="136" t="s">
        <v>216</v>
      </c>
      <c r="K40" s="136">
        <v>148.28</v>
      </c>
      <c r="L40" s="157"/>
      <c r="M40" s="156">
        <f>IF(ISNUMBER(K40/G40),IF(NOT(K40/G40=0),K40/G40, " "), " ")</f>
        <v>6.4441547153411554</v>
      </c>
      <c r="N40" s="154" t="s">
        <v>217</v>
      </c>
    </row>
    <row r="41" spans="1:14" ht="34.200000000000003" x14ac:dyDescent="0.25">
      <c r="A41" s="152">
        <v>14</v>
      </c>
      <c r="B41" s="153" t="s">
        <v>218</v>
      </c>
      <c r="C41" s="134" t="s">
        <v>219</v>
      </c>
      <c r="D41" s="154" t="s">
        <v>220</v>
      </c>
      <c r="E41" s="155">
        <v>1.6000000000000001E-3</v>
      </c>
      <c r="F41" s="136" t="s">
        <v>221</v>
      </c>
      <c r="G41" s="136">
        <v>13.98</v>
      </c>
      <c r="H41" s="156">
        <v>40665.26</v>
      </c>
      <c r="I41" s="156">
        <v>65.06</v>
      </c>
      <c r="J41" s="136" t="s">
        <v>222</v>
      </c>
      <c r="K41" s="136">
        <v>66.91</v>
      </c>
      <c r="L41" s="157"/>
      <c r="M41" s="156">
        <f>IF(ISNUMBER(K41/G41),IF(NOT(K41/G41=0),K41/G41, " "), " ")</f>
        <v>4.7861230329041486</v>
      </c>
      <c r="N41" s="154" t="s">
        <v>223</v>
      </c>
    </row>
    <row r="42" spans="1:14" ht="22.8" x14ac:dyDescent="0.25">
      <c r="A42" s="152">
        <v>15</v>
      </c>
      <c r="B42" s="153" t="s">
        <v>224</v>
      </c>
      <c r="C42" s="134" t="s">
        <v>225</v>
      </c>
      <c r="D42" s="154" t="s">
        <v>226</v>
      </c>
      <c r="E42" s="155">
        <v>1.26E-2</v>
      </c>
      <c r="F42" s="136" t="s">
        <v>227</v>
      </c>
      <c r="G42" s="136">
        <v>0.08</v>
      </c>
      <c r="H42" s="156">
        <v>42.66</v>
      </c>
      <c r="I42" s="156">
        <v>0.54</v>
      </c>
      <c r="J42" s="136" t="s">
        <v>228</v>
      </c>
      <c r="K42" s="136">
        <v>0.62</v>
      </c>
      <c r="L42" s="157"/>
      <c r="M42" s="156">
        <f>IF(ISNUMBER(K42/G42),IF(NOT(K42/G42=0),K42/G42, " "), " ")</f>
        <v>7.75</v>
      </c>
      <c r="N42" s="154" t="s">
        <v>229</v>
      </c>
    </row>
    <row r="43" spans="1:14" ht="34.200000000000003" x14ac:dyDescent="0.25">
      <c r="A43" s="152">
        <v>16</v>
      </c>
      <c r="B43" s="153" t="s">
        <v>230</v>
      </c>
      <c r="C43" s="134" t="s">
        <v>231</v>
      </c>
      <c r="D43" s="154" t="s">
        <v>220</v>
      </c>
      <c r="E43" s="155">
        <v>1E-4</v>
      </c>
      <c r="F43" s="136" t="s">
        <v>232</v>
      </c>
      <c r="G43" s="136">
        <v>1.02</v>
      </c>
      <c r="H43" s="156">
        <v>69600</v>
      </c>
      <c r="I43" s="156">
        <v>6.96</v>
      </c>
      <c r="J43" s="136" t="s">
        <v>233</v>
      </c>
      <c r="K43" s="136">
        <v>7.13</v>
      </c>
      <c r="L43" s="157"/>
      <c r="M43" s="156">
        <f>IF(ISNUMBER(K43/G43),IF(NOT(K43/G43=0),K43/G43, " "), " ")</f>
        <v>6.9901960784313726</v>
      </c>
      <c r="N43" s="154" t="s">
        <v>234</v>
      </c>
    </row>
    <row r="44" spans="1:14" ht="34.200000000000003" x14ac:dyDescent="0.25">
      <c r="A44" s="152">
        <v>17</v>
      </c>
      <c r="B44" s="153" t="s">
        <v>235</v>
      </c>
      <c r="C44" s="134" t="s">
        <v>236</v>
      </c>
      <c r="D44" s="154" t="s">
        <v>214</v>
      </c>
      <c r="E44" s="155">
        <v>2.5880000000000001</v>
      </c>
      <c r="F44" s="136" t="s">
        <v>237</v>
      </c>
      <c r="G44" s="136">
        <v>52.28</v>
      </c>
      <c r="H44" s="156">
        <v>90</v>
      </c>
      <c r="I44" s="156">
        <v>232.92</v>
      </c>
      <c r="J44" s="136" t="s">
        <v>238</v>
      </c>
      <c r="K44" s="136">
        <v>244.13</v>
      </c>
      <c r="L44" s="157"/>
      <c r="M44" s="156">
        <f>IF(ISNUMBER(K44/G44),IF(NOT(K44/G44=0),K44/G44, " "), " ")</f>
        <v>4.669663351185922</v>
      </c>
      <c r="N44" s="154" t="s">
        <v>239</v>
      </c>
    </row>
    <row r="45" spans="1:14" ht="22.8" x14ac:dyDescent="0.25">
      <c r="A45" s="152">
        <v>18</v>
      </c>
      <c r="B45" s="153" t="s">
        <v>240</v>
      </c>
      <c r="C45" s="134" t="s">
        <v>241</v>
      </c>
      <c r="D45" s="154" t="s">
        <v>220</v>
      </c>
      <c r="E45" s="155">
        <v>1E-4</v>
      </c>
      <c r="F45" s="136" t="s">
        <v>242</v>
      </c>
      <c r="G45" s="136">
        <v>1.07</v>
      </c>
      <c r="H45" s="156">
        <v>59337.87</v>
      </c>
      <c r="I45" s="156">
        <v>5.93</v>
      </c>
      <c r="J45" s="136" t="s">
        <v>243</v>
      </c>
      <c r="K45" s="136">
        <v>6.08</v>
      </c>
      <c r="L45" s="157"/>
      <c r="M45" s="156">
        <f>IF(ISNUMBER(K45/G45),IF(NOT(K45/G45=0),K45/G45, " "), " ")</f>
        <v>5.6822429906542054</v>
      </c>
      <c r="N45" s="154" t="s">
        <v>244</v>
      </c>
    </row>
    <row r="46" spans="1:14" ht="34.200000000000003" x14ac:dyDescent="0.25">
      <c r="A46" s="152">
        <v>19</v>
      </c>
      <c r="B46" s="153" t="s">
        <v>245</v>
      </c>
      <c r="C46" s="134" t="s">
        <v>246</v>
      </c>
      <c r="D46" s="154" t="s">
        <v>226</v>
      </c>
      <c r="E46" s="155">
        <v>6.1000000000000004E-3</v>
      </c>
      <c r="F46" s="136" t="s">
        <v>247</v>
      </c>
      <c r="G46" s="136">
        <v>0.62</v>
      </c>
      <c r="H46" s="156">
        <v>451</v>
      </c>
      <c r="I46" s="156">
        <v>2.75</v>
      </c>
      <c r="J46" s="136" t="s">
        <v>248</v>
      </c>
      <c r="K46" s="136">
        <v>2.87</v>
      </c>
      <c r="L46" s="157"/>
      <c r="M46" s="156">
        <f>IF(ISNUMBER(K46/G46),IF(NOT(K46/G46=0),K46/G46, " "), " ")</f>
        <v>4.629032258064516</v>
      </c>
      <c r="N46" s="154" t="s">
        <v>249</v>
      </c>
    </row>
    <row r="47" spans="1:14" ht="114" x14ac:dyDescent="0.25">
      <c r="A47" s="152">
        <v>20</v>
      </c>
      <c r="B47" s="153" t="s">
        <v>250</v>
      </c>
      <c r="C47" s="134" t="s">
        <v>251</v>
      </c>
      <c r="D47" s="154" t="s">
        <v>220</v>
      </c>
      <c r="E47" s="155">
        <v>3.8E-3</v>
      </c>
      <c r="F47" s="136" t="s">
        <v>252</v>
      </c>
      <c r="G47" s="136">
        <v>20.14</v>
      </c>
      <c r="H47" s="156">
        <v>27826.78</v>
      </c>
      <c r="I47" s="156">
        <v>105.74</v>
      </c>
      <c r="J47" s="136" t="s">
        <v>253</v>
      </c>
      <c r="K47" s="136">
        <v>108.88</v>
      </c>
      <c r="L47" s="157"/>
      <c r="M47" s="156">
        <f>IF(ISNUMBER(K47/G47),IF(NOT(K47/G47=0),K47/G47, " "), " ")</f>
        <v>5.4061569016881821</v>
      </c>
      <c r="N47" s="154" t="s">
        <v>254</v>
      </c>
    </row>
    <row r="48" spans="1:14" ht="34.200000000000003" x14ac:dyDescent="0.25">
      <c r="A48" s="152">
        <v>21</v>
      </c>
      <c r="B48" s="153" t="s">
        <v>255</v>
      </c>
      <c r="C48" s="134" t="s">
        <v>256</v>
      </c>
      <c r="D48" s="154" t="s">
        <v>257</v>
      </c>
      <c r="E48" s="155">
        <v>2.0000000000000001E-4</v>
      </c>
      <c r="F48" s="136" t="s">
        <v>258</v>
      </c>
      <c r="G48" s="136">
        <v>0.01</v>
      </c>
      <c r="H48" s="156">
        <v>219.37</v>
      </c>
      <c r="I48" s="156">
        <v>0.04</v>
      </c>
      <c r="J48" s="136" t="s">
        <v>259</v>
      </c>
      <c r="K48" s="136">
        <v>0.04</v>
      </c>
      <c r="L48" s="157"/>
      <c r="M48" s="156">
        <f>IF(ISNUMBER(K48/G48),IF(NOT(K48/G48=0),K48/G48, " "), " ")</f>
        <v>4</v>
      </c>
      <c r="N48" s="154" t="s">
        <v>260</v>
      </c>
    </row>
    <row r="49" spans="1:14" ht="22.8" x14ac:dyDescent="0.25">
      <c r="A49" s="152">
        <v>22</v>
      </c>
      <c r="B49" s="153" t="s">
        <v>261</v>
      </c>
      <c r="C49" s="134" t="s">
        <v>262</v>
      </c>
      <c r="D49" s="154" t="s">
        <v>257</v>
      </c>
      <c r="E49" s="155">
        <v>4.4999999999999997E-3</v>
      </c>
      <c r="F49" s="136" t="s">
        <v>263</v>
      </c>
      <c r="G49" s="136">
        <v>0.03</v>
      </c>
      <c r="H49" s="156">
        <v>37.97</v>
      </c>
      <c r="I49" s="156">
        <v>0.17</v>
      </c>
      <c r="J49" s="136" t="s">
        <v>264</v>
      </c>
      <c r="K49" s="136">
        <v>0.18</v>
      </c>
      <c r="L49" s="157"/>
      <c r="M49" s="156">
        <f>IF(ISNUMBER(K49/G49),IF(NOT(K49/G49=0),K49/G49, " "), " ")</f>
        <v>6</v>
      </c>
      <c r="N49" s="154" t="s">
        <v>265</v>
      </c>
    </row>
    <row r="50" spans="1:14" ht="22.8" x14ac:dyDescent="0.25">
      <c r="A50" s="152">
        <v>23</v>
      </c>
      <c r="B50" s="153" t="s">
        <v>266</v>
      </c>
      <c r="C50" s="134" t="s">
        <v>267</v>
      </c>
      <c r="D50" s="154" t="s">
        <v>214</v>
      </c>
      <c r="E50" s="155">
        <v>6.5500000000000003E-2</v>
      </c>
      <c r="F50" s="136" t="s">
        <v>268</v>
      </c>
      <c r="G50" s="136">
        <v>0.5</v>
      </c>
      <c r="H50" s="156">
        <v>27.65</v>
      </c>
      <c r="I50" s="156">
        <v>1.81</v>
      </c>
      <c r="J50" s="136" t="s">
        <v>269</v>
      </c>
      <c r="K50" s="136">
        <v>1.89</v>
      </c>
      <c r="L50" s="157"/>
      <c r="M50" s="156">
        <f>IF(ISNUMBER(K50/G50),IF(NOT(K50/G50=0),K50/G50, " "), " ")</f>
        <v>3.78</v>
      </c>
      <c r="N50" s="154" t="s">
        <v>270</v>
      </c>
    </row>
    <row r="51" spans="1:14" ht="34.200000000000003" x14ac:dyDescent="0.25">
      <c r="A51" s="152">
        <v>24</v>
      </c>
      <c r="B51" s="153" t="s">
        <v>271</v>
      </c>
      <c r="C51" s="134" t="s">
        <v>272</v>
      </c>
      <c r="D51" s="154" t="s">
        <v>220</v>
      </c>
      <c r="E51" s="155">
        <v>5.0000000000000001E-4</v>
      </c>
      <c r="F51" s="136" t="s">
        <v>273</v>
      </c>
      <c r="G51" s="136">
        <v>5.89</v>
      </c>
      <c r="H51" s="156">
        <v>36017</v>
      </c>
      <c r="I51" s="156">
        <v>18.010000000000002</v>
      </c>
      <c r="J51" s="136" t="s">
        <v>274</v>
      </c>
      <c r="K51" s="136">
        <v>18.5</v>
      </c>
      <c r="L51" s="157"/>
      <c r="M51" s="156">
        <f>IF(ISNUMBER(K51/G51),IF(NOT(K51/G51=0),K51/G51, " "), " ")</f>
        <v>3.1409168081494059</v>
      </c>
      <c r="N51" s="154" t="s">
        <v>275</v>
      </c>
    </row>
    <row r="52" spans="1:14" ht="34.200000000000003" x14ac:dyDescent="0.25">
      <c r="A52" s="152">
        <v>25</v>
      </c>
      <c r="B52" s="153" t="s">
        <v>276</v>
      </c>
      <c r="C52" s="134" t="s">
        <v>277</v>
      </c>
      <c r="D52" s="154" t="s">
        <v>220</v>
      </c>
      <c r="E52" s="155">
        <v>2.8999999999999998E-3</v>
      </c>
      <c r="F52" s="136" t="s">
        <v>278</v>
      </c>
      <c r="G52" s="136">
        <v>60.64</v>
      </c>
      <c r="H52" s="156">
        <v>59777.7</v>
      </c>
      <c r="I52" s="156">
        <v>173.36</v>
      </c>
      <c r="J52" s="136" t="s">
        <v>279</v>
      </c>
      <c r="K52" s="136">
        <v>177.7</v>
      </c>
      <c r="L52" s="157"/>
      <c r="M52" s="156">
        <f>IF(ISNUMBER(K52/G52),IF(NOT(K52/G52=0),K52/G52, " "), " ")</f>
        <v>2.9304089709762531</v>
      </c>
      <c r="N52" s="154" t="s">
        <v>280</v>
      </c>
    </row>
    <row r="53" spans="1:14" ht="57" x14ac:dyDescent="0.25">
      <c r="A53" s="152">
        <v>26</v>
      </c>
      <c r="B53" s="153" t="s">
        <v>281</v>
      </c>
      <c r="C53" s="134" t="s">
        <v>282</v>
      </c>
      <c r="D53" s="154" t="s">
        <v>283</v>
      </c>
      <c r="E53" s="155">
        <v>1.07</v>
      </c>
      <c r="F53" s="136" t="s">
        <v>284</v>
      </c>
      <c r="G53" s="136">
        <v>30.39</v>
      </c>
      <c r="H53" s="156">
        <v>115.93</v>
      </c>
      <c r="I53" s="156">
        <v>124.05</v>
      </c>
      <c r="J53" s="136" t="s">
        <v>285</v>
      </c>
      <c r="K53" s="136">
        <v>127.63</v>
      </c>
      <c r="L53" s="157"/>
      <c r="M53" s="156">
        <f>IF(ISNUMBER(K53/G53),IF(NOT(K53/G53=0),K53/G53, " "), " ")</f>
        <v>4.1997367555116814</v>
      </c>
      <c r="N53" s="154" t="s">
        <v>286</v>
      </c>
    </row>
    <row r="54" spans="1:14" ht="34.200000000000003" x14ac:dyDescent="0.25">
      <c r="A54" s="152">
        <v>27</v>
      </c>
      <c r="B54" s="153" t="s">
        <v>287</v>
      </c>
      <c r="C54" s="134" t="s">
        <v>288</v>
      </c>
      <c r="D54" s="154" t="s">
        <v>220</v>
      </c>
      <c r="E54" s="155">
        <v>8.0000000000000004E-4</v>
      </c>
      <c r="F54" s="136" t="s">
        <v>289</v>
      </c>
      <c r="G54" s="136">
        <v>11.59</v>
      </c>
      <c r="H54" s="156">
        <v>49632</v>
      </c>
      <c r="I54" s="156">
        <v>39.71</v>
      </c>
      <c r="J54" s="136" t="s">
        <v>290</v>
      </c>
      <c r="K54" s="136">
        <v>40.69</v>
      </c>
      <c r="L54" s="157"/>
      <c r="M54" s="156">
        <f>IF(ISNUMBER(K54/G54),IF(NOT(K54/G54=0),K54/G54, " "), " ")</f>
        <v>3.5107851596203621</v>
      </c>
      <c r="N54" s="154" t="s">
        <v>291</v>
      </c>
    </row>
    <row r="55" spans="1:14" ht="22.8" x14ac:dyDescent="0.25">
      <c r="A55" s="152">
        <v>28</v>
      </c>
      <c r="B55" s="153" t="s">
        <v>292</v>
      </c>
      <c r="C55" s="134" t="s">
        <v>293</v>
      </c>
      <c r="D55" s="154" t="s">
        <v>283</v>
      </c>
      <c r="E55" s="155">
        <v>13.77</v>
      </c>
      <c r="F55" s="136" t="s">
        <v>294</v>
      </c>
      <c r="G55" s="136">
        <v>27.54</v>
      </c>
      <c r="H55" s="156">
        <v>4.24</v>
      </c>
      <c r="I55" s="156">
        <v>58.38</v>
      </c>
      <c r="J55" s="136" t="s">
        <v>295</v>
      </c>
      <c r="K55" s="136">
        <v>60.86</v>
      </c>
      <c r="L55" s="157"/>
      <c r="M55" s="156">
        <f>IF(ISNUMBER(K55/G55),IF(NOT(K55/G55=0),K55/G55, " "), " ")</f>
        <v>2.2098765432098766</v>
      </c>
      <c r="N55" s="154" t="s">
        <v>296</v>
      </c>
    </row>
    <row r="56" spans="1:14" ht="22.8" x14ac:dyDescent="0.25">
      <c r="A56" s="152">
        <v>29</v>
      </c>
      <c r="B56" s="153" t="s">
        <v>297</v>
      </c>
      <c r="C56" s="134" t="s">
        <v>298</v>
      </c>
      <c r="D56" s="154" t="s">
        <v>299</v>
      </c>
      <c r="E56" s="155">
        <v>4.0000000000000001E-3</v>
      </c>
      <c r="F56" s="136" t="s">
        <v>300</v>
      </c>
      <c r="G56" s="136">
        <v>19.64</v>
      </c>
      <c r="H56" s="156">
        <v>32390</v>
      </c>
      <c r="I56" s="156">
        <v>129.56</v>
      </c>
      <c r="J56" s="136" t="s">
        <v>301</v>
      </c>
      <c r="K56" s="136">
        <v>132.22</v>
      </c>
      <c r="L56" s="157"/>
      <c r="M56" s="156">
        <f>IF(ISNUMBER(K56/G56),IF(NOT(K56/G56=0),K56/G56, " "), " ")</f>
        <v>6.7321792260692463</v>
      </c>
      <c r="N56" s="154" t="s">
        <v>302</v>
      </c>
    </row>
    <row r="57" spans="1:14" ht="45.6" x14ac:dyDescent="0.25">
      <c r="A57" s="152">
        <v>30</v>
      </c>
      <c r="B57" s="153" t="s">
        <v>303</v>
      </c>
      <c r="C57" s="134" t="s">
        <v>304</v>
      </c>
      <c r="D57" s="154" t="s">
        <v>257</v>
      </c>
      <c r="E57" s="155">
        <v>0.3</v>
      </c>
      <c r="F57" s="136" t="s">
        <v>305</v>
      </c>
      <c r="G57" s="136">
        <v>7.89</v>
      </c>
      <c r="H57" s="156"/>
      <c r="I57" s="156"/>
      <c r="J57" s="136" t="s">
        <v>306</v>
      </c>
      <c r="K57" s="136">
        <v>37.130000000000003</v>
      </c>
      <c r="L57" s="157"/>
      <c r="M57" s="156">
        <f>IF(ISNUMBER(K57/G57),IF(NOT(K57/G57=0),K57/G57, " "), " ")</f>
        <v>4.7059569074778205</v>
      </c>
      <c r="N57" s="154" t="s">
        <v>307</v>
      </c>
    </row>
    <row r="58" spans="1:14" ht="45.6" x14ac:dyDescent="0.25">
      <c r="A58" s="152">
        <v>31</v>
      </c>
      <c r="B58" s="153" t="s">
        <v>308</v>
      </c>
      <c r="C58" s="134" t="s">
        <v>309</v>
      </c>
      <c r="D58" s="154" t="s">
        <v>310</v>
      </c>
      <c r="E58" s="155">
        <v>0.4</v>
      </c>
      <c r="F58" s="136" t="s">
        <v>311</v>
      </c>
      <c r="G58" s="136">
        <v>19</v>
      </c>
      <c r="H58" s="156"/>
      <c r="I58" s="156"/>
      <c r="J58" s="136" t="s">
        <v>312</v>
      </c>
      <c r="K58" s="136">
        <v>52.22</v>
      </c>
      <c r="L58" s="157"/>
      <c r="M58" s="156">
        <f>IF(ISNUMBER(K58/G58),IF(NOT(K58/G58=0),K58/G58, " "), " ")</f>
        <v>2.7484210526315791</v>
      </c>
      <c r="N58" s="154" t="s">
        <v>313</v>
      </c>
    </row>
    <row r="59" spans="1:14" ht="19.350000000000001" customHeight="1" x14ac:dyDescent="0.25">
      <c r="A59" s="150" t="s">
        <v>314</v>
      </c>
      <c r="B59" s="151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</row>
    <row r="60" spans="1:14" ht="19.350000000000001" customHeight="1" x14ac:dyDescent="0.25">
      <c r="A60" s="128" t="s">
        <v>211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</row>
    <row r="61" spans="1:14" ht="22.8" x14ac:dyDescent="0.25">
      <c r="A61" s="158">
        <v>32</v>
      </c>
      <c r="B61" s="159" t="s">
        <v>315</v>
      </c>
      <c r="C61" s="140" t="s">
        <v>316</v>
      </c>
      <c r="D61" s="160" t="s">
        <v>220</v>
      </c>
      <c r="E61" s="161">
        <v>4.99E-2</v>
      </c>
      <c r="F61" s="142" t="s">
        <v>188</v>
      </c>
      <c r="G61" s="142"/>
      <c r="H61" s="162"/>
      <c r="I61" s="162"/>
      <c r="J61" s="142" t="s">
        <v>188</v>
      </c>
      <c r="K61" s="142"/>
      <c r="L61" s="163"/>
      <c r="M61" s="162" t="str">
        <f>IF(ISNUMBER(K61/G61),IF(NOT(K61/G61=0),K61/G61, " "), " ")</f>
        <v xml:space="preserve"> </v>
      </c>
      <c r="N61" s="160"/>
    </row>
    <row r="62" spans="1:14" x14ac:dyDescent="0.25">
      <c r="A62" s="144" t="s">
        <v>142</v>
      </c>
      <c r="B62" s="145"/>
      <c r="C62" s="145"/>
      <c r="D62" s="145"/>
      <c r="E62" s="145"/>
      <c r="F62" s="145"/>
      <c r="G62" s="164">
        <v>448</v>
      </c>
      <c r="H62" s="165"/>
      <c r="I62" s="165"/>
      <c r="J62" s="165"/>
      <c r="K62" s="164">
        <v>3014</v>
      </c>
      <c r="L62" s="166"/>
      <c r="M62" s="164">
        <f ca="1">IF(ISNUMBER(INDIRECT("K" &amp; ROW())/INDIRECT("G" &amp; ROW())),INDIRECT("K" &amp; ROW())/INDIRECT("G" &amp; ROW()), " ")</f>
        <v>6.7276785714285712</v>
      </c>
      <c r="N62" s="146" t="s">
        <v>317</v>
      </c>
    </row>
    <row r="63" spans="1:14" x14ac:dyDescent="0.25">
      <c r="A63" s="144" t="s">
        <v>147</v>
      </c>
      <c r="B63" s="145"/>
      <c r="C63" s="145"/>
      <c r="D63" s="145"/>
      <c r="E63" s="145"/>
      <c r="F63" s="145"/>
      <c r="G63" s="164"/>
      <c r="H63" s="165"/>
      <c r="I63" s="165"/>
      <c r="J63" s="165"/>
      <c r="K63" s="164"/>
      <c r="L63" s="166"/>
      <c r="M63" s="164" t="str">
        <f ca="1">IF(ISNUMBER(INDIRECT("K" &amp; ROW())/INDIRECT("G" &amp; ROW())),INDIRECT("K" &amp; ROW())/INDIRECT("G" &amp; ROW()), " ")</f>
        <v xml:space="preserve"> </v>
      </c>
      <c r="N63" s="146" t="s">
        <v>317</v>
      </c>
    </row>
    <row r="64" spans="1:14" x14ac:dyDescent="0.25">
      <c r="A64" s="144" t="s">
        <v>148</v>
      </c>
      <c r="B64" s="145"/>
      <c r="C64" s="145"/>
      <c r="D64" s="145"/>
      <c r="E64" s="145"/>
      <c r="F64" s="145"/>
      <c r="G64" s="164">
        <v>145</v>
      </c>
      <c r="H64" s="165"/>
      <c r="I64" s="165"/>
      <c r="J64" s="165"/>
      <c r="K64" s="164">
        <v>1751</v>
      </c>
      <c r="L64" s="166"/>
      <c r="M64" s="164">
        <f ca="1">IF(ISNUMBER(INDIRECT("K" &amp; ROW())/INDIRECT("G" &amp; ROW())),INDIRECT("K" &amp; ROW())/INDIRECT("G" &amp; ROW()), " ")</f>
        <v>12.075862068965517</v>
      </c>
      <c r="N64" s="146" t="s">
        <v>317</v>
      </c>
    </row>
    <row r="65" spans="1:14" x14ac:dyDescent="0.25">
      <c r="A65" s="144" t="s">
        <v>149</v>
      </c>
      <c r="B65" s="145"/>
      <c r="C65" s="145"/>
      <c r="D65" s="145"/>
      <c r="E65" s="145"/>
      <c r="F65" s="145"/>
      <c r="G65" s="164">
        <v>296</v>
      </c>
      <c r="H65" s="165"/>
      <c r="I65" s="165"/>
      <c r="J65" s="165"/>
      <c r="K65" s="164">
        <v>1232</v>
      </c>
      <c r="L65" s="166"/>
      <c r="M65" s="164">
        <f ca="1">IF(ISNUMBER(INDIRECT("K" &amp; ROW())/INDIRECT("G" &amp; ROW())),INDIRECT("K" &amp; ROW())/INDIRECT("G" &amp; ROW()), " ")</f>
        <v>4.1621621621621623</v>
      </c>
      <c r="N65" s="146" t="s">
        <v>317</v>
      </c>
    </row>
    <row r="66" spans="1:14" x14ac:dyDescent="0.25">
      <c r="A66" s="144" t="s">
        <v>150</v>
      </c>
      <c r="B66" s="145"/>
      <c r="C66" s="145"/>
      <c r="D66" s="145"/>
      <c r="E66" s="145"/>
      <c r="F66" s="145"/>
      <c r="G66" s="164">
        <v>8</v>
      </c>
      <c r="H66" s="165"/>
      <c r="I66" s="165"/>
      <c r="J66" s="165"/>
      <c r="K66" s="164">
        <v>45</v>
      </c>
      <c r="L66" s="166"/>
      <c r="M66" s="164">
        <f ca="1">IF(ISNUMBER(INDIRECT("K" &amp; ROW())/INDIRECT("G" &amp; ROW())),INDIRECT("K" &amp; ROW())/INDIRECT("G" &amp; ROW()), " ")</f>
        <v>5.625</v>
      </c>
      <c r="N66" s="146" t="s">
        <v>317</v>
      </c>
    </row>
    <row r="67" spans="1:14" x14ac:dyDescent="0.25">
      <c r="A67" s="147" t="s">
        <v>151</v>
      </c>
      <c r="B67" s="148"/>
      <c r="C67" s="148"/>
      <c r="D67" s="148"/>
      <c r="E67" s="148"/>
      <c r="F67" s="148"/>
      <c r="G67" s="167">
        <v>128</v>
      </c>
      <c r="H67" s="168"/>
      <c r="I67" s="168"/>
      <c r="J67" s="168"/>
      <c r="K67" s="167">
        <v>1318</v>
      </c>
      <c r="L67" s="169"/>
      <c r="M67" s="167">
        <f ca="1">IF(ISNUMBER(INDIRECT("K" &amp; ROW())/INDIRECT("G" &amp; ROW())),INDIRECT("K" &amp; ROW())/INDIRECT("G" &amp; ROW()), " ")</f>
        <v>10.296875</v>
      </c>
      <c r="N67" s="149" t="s">
        <v>317</v>
      </c>
    </row>
    <row r="68" spans="1:14" x14ac:dyDescent="0.25">
      <c r="A68" s="147" t="s">
        <v>152</v>
      </c>
      <c r="B68" s="148"/>
      <c r="C68" s="148"/>
      <c r="D68" s="148"/>
      <c r="E68" s="148"/>
      <c r="F68" s="148"/>
      <c r="G68" s="167">
        <v>81</v>
      </c>
      <c r="H68" s="168"/>
      <c r="I68" s="168"/>
      <c r="J68" s="168"/>
      <c r="K68" s="167">
        <v>778</v>
      </c>
      <c r="L68" s="169"/>
      <c r="M68" s="167">
        <f ca="1">IF(ISNUMBER(INDIRECT("K" &amp; ROW())/INDIRECT("G" &amp; ROW())),INDIRECT("K" &amp; ROW())/INDIRECT("G" &amp; ROW()), " ")</f>
        <v>9.6049382716049383</v>
      </c>
      <c r="N68" s="149" t="s">
        <v>317</v>
      </c>
    </row>
    <row r="69" spans="1:14" x14ac:dyDescent="0.25">
      <c r="A69" s="147" t="s">
        <v>153</v>
      </c>
      <c r="B69" s="148"/>
      <c r="C69" s="148"/>
      <c r="D69" s="148"/>
      <c r="E69" s="148"/>
      <c r="F69" s="148"/>
      <c r="G69" s="167"/>
      <c r="H69" s="168"/>
      <c r="I69" s="168"/>
      <c r="J69" s="168"/>
      <c r="K69" s="167"/>
      <c r="L69" s="169"/>
      <c r="M69" s="167" t="str">
        <f ca="1">IF(ISNUMBER(INDIRECT("K" &amp; ROW())/INDIRECT("G" &amp; ROW())),INDIRECT("K" &amp; ROW())/INDIRECT("G" &amp; ROW()), " ")</f>
        <v xml:space="preserve"> </v>
      </c>
      <c r="N69" s="149" t="s">
        <v>317</v>
      </c>
    </row>
    <row r="70" spans="1:14" x14ac:dyDescent="0.25">
      <c r="A70" s="144" t="s">
        <v>154</v>
      </c>
      <c r="B70" s="145"/>
      <c r="C70" s="145"/>
      <c r="D70" s="145"/>
      <c r="E70" s="145"/>
      <c r="F70" s="145"/>
      <c r="G70" s="164">
        <v>62</v>
      </c>
      <c r="H70" s="165"/>
      <c r="I70" s="165"/>
      <c r="J70" s="165"/>
      <c r="K70" s="164">
        <v>510</v>
      </c>
      <c r="L70" s="166"/>
      <c r="M70" s="164">
        <f ca="1">IF(ISNUMBER(INDIRECT("K" &amp; ROW())/INDIRECT("G" &amp; ROW())),INDIRECT("K" &amp; ROW())/INDIRECT("G" &amp; ROW()), " ")</f>
        <v>8.2258064516129039</v>
      </c>
      <c r="N70" s="146" t="s">
        <v>317</v>
      </c>
    </row>
    <row r="71" spans="1:14" x14ac:dyDescent="0.25">
      <c r="A71" s="144" t="s">
        <v>155</v>
      </c>
      <c r="B71" s="145"/>
      <c r="C71" s="145"/>
      <c r="D71" s="145"/>
      <c r="E71" s="145"/>
      <c r="F71" s="145"/>
      <c r="G71" s="164"/>
      <c r="H71" s="165"/>
      <c r="I71" s="165"/>
      <c r="J71" s="165"/>
      <c r="K71" s="164">
        <v>10</v>
      </c>
      <c r="L71" s="166"/>
      <c r="M71" s="164" t="str">
        <f ca="1">IF(ISNUMBER(INDIRECT("K" &amp; ROW())/INDIRECT("G" &amp; ROW())),INDIRECT("K" &amp; ROW())/INDIRECT("G" &amp; ROW()), " ")</f>
        <v xml:space="preserve"> </v>
      </c>
      <c r="N71" s="146" t="s">
        <v>317</v>
      </c>
    </row>
    <row r="72" spans="1:14" ht="30" customHeight="1" x14ac:dyDescent="0.25">
      <c r="A72" s="144" t="s">
        <v>156</v>
      </c>
      <c r="B72" s="145"/>
      <c r="C72" s="145"/>
      <c r="D72" s="145"/>
      <c r="E72" s="145"/>
      <c r="F72" s="145"/>
      <c r="G72" s="164">
        <v>204</v>
      </c>
      <c r="H72" s="165"/>
      <c r="I72" s="165"/>
      <c r="J72" s="165"/>
      <c r="K72" s="164">
        <v>1551</v>
      </c>
      <c r="L72" s="166"/>
      <c r="M72" s="164">
        <f ca="1">IF(ISNUMBER(INDIRECT("K" &amp; ROW())/INDIRECT("G" &amp; ROW())),INDIRECT("K" &amp; ROW())/INDIRECT("G" &amp; ROW()), " ")</f>
        <v>7.6029411764705879</v>
      </c>
      <c r="N72" s="146" t="s">
        <v>317</v>
      </c>
    </row>
    <row r="73" spans="1:14" x14ac:dyDescent="0.25">
      <c r="A73" s="144" t="s">
        <v>157</v>
      </c>
      <c r="B73" s="145"/>
      <c r="C73" s="145"/>
      <c r="D73" s="145"/>
      <c r="E73" s="145"/>
      <c r="F73" s="145"/>
      <c r="G73" s="164">
        <v>23</v>
      </c>
      <c r="H73" s="165"/>
      <c r="I73" s="165"/>
      <c r="J73" s="165"/>
      <c r="K73" s="164">
        <v>100</v>
      </c>
      <c r="L73" s="166"/>
      <c r="M73" s="164">
        <f ca="1">IF(ISNUMBER(INDIRECT("K" &amp; ROW())/INDIRECT("G" &amp; ROW())),INDIRECT("K" &amp; ROW())/INDIRECT("G" &amp; ROW()), " ")</f>
        <v>4.3478260869565215</v>
      </c>
      <c r="N73" s="146" t="s">
        <v>317</v>
      </c>
    </row>
    <row r="74" spans="1:14" ht="30" customHeight="1" x14ac:dyDescent="0.25">
      <c r="A74" s="144" t="s">
        <v>158</v>
      </c>
      <c r="B74" s="145"/>
      <c r="C74" s="145"/>
      <c r="D74" s="145"/>
      <c r="E74" s="145"/>
      <c r="F74" s="145"/>
      <c r="G74" s="164">
        <v>297</v>
      </c>
      <c r="H74" s="165"/>
      <c r="I74" s="165"/>
      <c r="J74" s="165"/>
      <c r="K74" s="164">
        <v>2338</v>
      </c>
      <c r="L74" s="166"/>
      <c r="M74" s="164">
        <f ca="1">IF(ISNUMBER(INDIRECT("K" &amp; ROW())/INDIRECT("G" &amp; ROW())),INDIRECT("K" &amp; ROW())/INDIRECT("G" &amp; ROW()), " ")</f>
        <v>7.872053872053872</v>
      </c>
      <c r="N74" s="146" t="s">
        <v>317</v>
      </c>
    </row>
    <row r="75" spans="1:14" ht="30" customHeight="1" x14ac:dyDescent="0.25">
      <c r="A75" s="144" t="s">
        <v>159</v>
      </c>
      <c r="B75" s="145"/>
      <c r="C75" s="145"/>
      <c r="D75" s="145"/>
      <c r="E75" s="145"/>
      <c r="F75" s="145"/>
      <c r="G75" s="164">
        <v>71</v>
      </c>
      <c r="H75" s="165"/>
      <c r="I75" s="165"/>
      <c r="J75" s="165"/>
      <c r="K75" s="164">
        <v>601</v>
      </c>
      <c r="L75" s="166"/>
      <c r="M75" s="164">
        <f ca="1">IF(ISNUMBER(INDIRECT("K" &amp; ROW())/INDIRECT("G" &amp; ROW())),INDIRECT("K" &amp; ROW())/INDIRECT("G" &amp; ROW()), " ")</f>
        <v>8.464788732394366</v>
      </c>
      <c r="N75" s="146" t="s">
        <v>317</v>
      </c>
    </row>
    <row r="76" spans="1:14" x14ac:dyDescent="0.25">
      <c r="A76" s="144" t="s">
        <v>160</v>
      </c>
      <c r="B76" s="145"/>
      <c r="C76" s="145"/>
      <c r="D76" s="145"/>
      <c r="E76" s="145"/>
      <c r="F76" s="145"/>
      <c r="G76" s="164">
        <v>657</v>
      </c>
      <c r="H76" s="165"/>
      <c r="I76" s="165"/>
      <c r="J76" s="165"/>
      <c r="K76" s="164">
        <v>5110</v>
      </c>
      <c r="L76" s="166"/>
      <c r="M76" s="164">
        <f ca="1">IF(ISNUMBER(INDIRECT("K" &amp; ROW())/INDIRECT("G" &amp; ROW())),INDIRECT("K" &amp; ROW())/INDIRECT("G" &amp; ROW()), " ")</f>
        <v>7.7777777777777777</v>
      </c>
      <c r="N76" s="146" t="s">
        <v>317</v>
      </c>
    </row>
    <row r="77" spans="1:14" ht="30" customHeight="1" x14ac:dyDescent="0.25">
      <c r="A77" s="144" t="s">
        <v>161</v>
      </c>
      <c r="B77" s="145"/>
      <c r="C77" s="145"/>
      <c r="D77" s="145"/>
      <c r="E77" s="145"/>
      <c r="F77" s="145"/>
      <c r="G77" s="164">
        <v>61</v>
      </c>
      <c r="H77" s="165"/>
      <c r="I77" s="165"/>
      <c r="J77" s="165"/>
      <c r="K77" s="164">
        <v>289</v>
      </c>
      <c r="L77" s="166"/>
      <c r="M77" s="164">
        <f ca="1">IF(ISNUMBER(INDIRECT("K" &amp; ROW())/INDIRECT("G" &amp; ROW())),INDIRECT("K" &amp; ROW())/INDIRECT("G" &amp; ROW()), " ")</f>
        <v>4.7377049180327866</v>
      </c>
      <c r="N77" s="146" t="s">
        <v>317</v>
      </c>
    </row>
    <row r="78" spans="1:14" x14ac:dyDescent="0.25">
      <c r="A78" s="147" t="s">
        <v>162</v>
      </c>
      <c r="B78" s="148"/>
      <c r="C78" s="148"/>
      <c r="D78" s="148"/>
      <c r="E78" s="148"/>
      <c r="F78" s="148"/>
      <c r="G78" s="167">
        <v>718</v>
      </c>
      <c r="H78" s="168"/>
      <c r="I78" s="168"/>
      <c r="J78" s="168"/>
      <c r="K78" s="167">
        <v>5399</v>
      </c>
      <c r="L78" s="169"/>
      <c r="M78" s="167">
        <f ca="1">IF(ISNUMBER(INDIRECT("K" &amp; ROW())/INDIRECT("G" &amp; ROW())),INDIRECT("K" &amp; ROW())/INDIRECT("G" &amp; ROW()), " ")</f>
        <v>7.5194986072423395</v>
      </c>
      <c r="N78" s="149" t="s">
        <v>317</v>
      </c>
    </row>
    <row r="79" spans="1:14" x14ac:dyDescent="0.25">
      <c r="A79" s="48"/>
      <c r="G79" s="67"/>
      <c r="H79" s="68"/>
      <c r="I79" s="68"/>
      <c r="J79" s="68"/>
      <c r="K79" s="67"/>
      <c r="L79" s="69"/>
      <c r="M79" s="67"/>
      <c r="N79" s="48"/>
    </row>
    <row r="80" spans="1:14" x14ac:dyDescent="0.25">
      <c r="A80" s="28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70"/>
      <c r="M80" s="29"/>
      <c r="N80" s="29"/>
    </row>
    <row r="81" spans="1:14" x14ac:dyDescent="0.25">
      <c r="A81" s="75" t="s">
        <v>70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70"/>
      <c r="M81" s="29"/>
      <c r="N81" s="29"/>
    </row>
    <row r="82" spans="1:14" x14ac:dyDescent="0.25">
      <c r="A82" s="3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70"/>
      <c r="M82" s="29"/>
      <c r="N82" s="29"/>
    </row>
    <row r="83" spans="1:14" x14ac:dyDescent="0.25">
      <c r="A83" s="75" t="s">
        <v>71</v>
      </c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70"/>
      <c r="M83" s="29"/>
      <c r="N83" s="29"/>
    </row>
  </sheetData>
  <mergeCells count="50">
    <mergeCell ref="A74:F74"/>
    <mergeCell ref="A75:F75"/>
    <mergeCell ref="A76:F76"/>
    <mergeCell ref="A77:F77"/>
    <mergeCell ref="A78:F78"/>
    <mergeCell ref="A68:F68"/>
    <mergeCell ref="A69:F69"/>
    <mergeCell ref="A70:F70"/>
    <mergeCell ref="A71:F71"/>
    <mergeCell ref="A72:F72"/>
    <mergeCell ref="A73:F73"/>
    <mergeCell ref="A62:F62"/>
    <mergeCell ref="A63:F63"/>
    <mergeCell ref="A64:F64"/>
    <mergeCell ref="A65:F65"/>
    <mergeCell ref="A66:F66"/>
    <mergeCell ref="A67:F67"/>
    <mergeCell ref="A24:N24"/>
    <mergeCell ref="A25:N25"/>
    <mergeCell ref="A32:N32"/>
    <mergeCell ref="A39:N39"/>
    <mergeCell ref="A59:N59"/>
    <mergeCell ref="A60:N60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2016-03-14T07:16:14Z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