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30" i="16"/>
  <c r="M31" i="16"/>
  <c r="M33" i="16"/>
  <c r="M34" i="16"/>
  <c r="M35" i="16"/>
  <c r="M36" i="16"/>
  <c r="M3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2" i="8"/>
  <c r="K61" i="8"/>
  <c r="H62" i="8"/>
  <c r="H61" i="8"/>
  <c r="J14" i="16"/>
  <c r="G14" i="16"/>
  <c r="K30" i="8"/>
  <c r="H30" i="8"/>
  <c r="A18" i="16"/>
  <c r="M40" i="16"/>
  <c r="M44" i="16"/>
  <c r="M48" i="16"/>
  <c r="M52" i="16"/>
  <c r="M46" i="16"/>
  <c r="M43" i="16"/>
  <c r="M51" i="16"/>
  <c r="M41" i="16"/>
  <c r="M45" i="16"/>
  <c r="M49" i="16"/>
  <c r="M42" i="16"/>
  <c r="M50" i="16"/>
  <c r="M4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<sst xmlns="http://schemas.openxmlformats.org/spreadsheetml/2006/main" count="254" uniqueCount="154">
  <si>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</si>
  <si>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</si>
  <si>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</si>
  <si>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</si>
  <si>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</si>
  <si>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</si>
  <si>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</si>
  <si>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</si>
  <si>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</si>
  <si>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</si>
  <si>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</si>
  <si>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</si>
  <si>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</si>
  <si>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</si>
  <si>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</si>
  <si>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</si>
  <si>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</si>
  <si>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</si>
  <si>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</si>
  <si>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</si>
  <si>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</si>
  <si>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</si>
  <si>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</si>
  <si>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</si>
  <si>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</si>
  <si>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</si>
  <si>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</si>
  <si>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</si>
  <si>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</si>
  <si>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</si>
  <si>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</si>
  <si>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</si>
  <si>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</si>
  <si>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</si>
  <si>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</si>
  <si>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</si>
  <si>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</si>
  <si>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</si>
  <si>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</si>
  <si>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</si>
  <si>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</si>
  <si>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</si>
  <si>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</si>
  <si>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</si>
  <si>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</si>
  <si>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</si>
  <si>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</si>
  <si>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</si>
  <si>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</si>
  <si>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</si>
  <si>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</si>
  <si>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</si>
  <si>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</si>
  <si>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</si>
  <si>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</si>
  <si>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</si>
  <si>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</si>
  <si>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</si>
  <si>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</si>
  <si>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</si>
  <si>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</si>
  <si>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</si>
  <si>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</si>
  <si>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</si>
  <si>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</si>
  <si>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</si>
  <si>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</si>
  <si>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</si>
  <si>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</si>
  <si>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ВВ 1б</t>
  </si>
  <si>
    <t>Сдал:  _________________ //</t>
  </si>
  <si>
    <t>Принял:  _________________ //</t>
  </si>
  <si>
    <t>Раздел 3. ОКТЯБРЬ</t>
  </si>
  <si>
    <t>Ремонт кровли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</si>
  <si>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</si>
  <si>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0,0131
71
52</t>
  </si>
  <si>
    <t>875,34
_____
2335,16</t>
  </si>
  <si>
    <t>295,63
_____
24,82</t>
  </si>
  <si>
    <t>46
9
7</t>
  </si>
  <si>
    <t>11
_____
31</t>
  </si>
  <si>
    <t>335
101
74</t>
  </si>
  <si>
    <t>138
_____
176</t>
  </si>
  <si>
    <t>Р</t>
  </si>
  <si>
    <t>21
_____
4</t>
  </si>
  <si>
    <t>ТЕРр69-9-1
Очистка помещений от строительного мусора
100 т мусора
НР 66%=78%*0.85 от ФОТ
СП 40%=50%*0.8 от ФОТ</t>
  </si>
  <si>
    <t>0,000193
66
40</t>
  </si>
  <si>
    <t>5
3
2</t>
  </si>
  <si>
    <t>Ремонт кровли кв.16</t>
  </si>
  <si>
    <t>Итого прямые затраты по акту</t>
  </si>
  <si>
    <t>22
_____
62</t>
  </si>
  <si>
    <t>286
_____
352</t>
  </si>
  <si>
    <t>42
_____
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</si>
  <si>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</si>
  <si>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</si>
  <si>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</si>
  <si>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</si>
  <si>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</si>
  <si>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</si>
  <si>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</si>
  <si>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</si>
  <si>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</si>
  <si>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</si>
  <si>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</si>
  <si>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</si>
  <si>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</si>
  <si>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</si>
  <si>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</si>
  <si>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</si>
  <si>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</si>
  <si>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</si>
  <si>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</si>
  <si>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</si>
  <si>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1-3-0</t>
  </si>
  <si>
    <t>Затраты труда рабочих (ср 3)</t>
  </si>
  <si>
    <t xml:space="preserve">10,78
</t>
  </si>
  <si>
    <t xml:space="preserve">129,45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</si>
  <si>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</si>
  <si>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</si>
  <si>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</si>
  <si>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</si>
  <si>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</si>
  <si>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</si>
  <si>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</si>
  <si>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</si>
  <si>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</si>
  <si>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</si>
  <si>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</si>
  <si>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</si>
  <si>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</si>
  <si>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</si>
  <si>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</si>
  <si>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</si>
  <si>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</si>
  <si>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</si>
  <si>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101-0782</t>
  </si>
  <si>
    <t>Поковки из квадратных заготовок, масса: 1,8 кг</t>
  </si>
  <si>
    <t xml:space="preserve">т
</t>
  </si>
  <si>
    <t xml:space="preserve">10190
</t>
  </si>
  <si>
    <t xml:space="preserve">71294,29
</t>
  </si>
  <si>
    <t>МТРиЭ ЧО, Пост.от 05.11.2015 г. №52/1, п.117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</si>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</sst>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0"/>
  <sheetViews>
    <sheetView showGridLines="0" tabSelected="1" topLeftCell="A46" workbookViewId="0">
      <selection activeCell="A55" sqref="A55:IV5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2.2000000000000002</v>
      </c>
      <c r="X14" s="27">
        <v>2.2000000000000002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137.53/1000</f>
        <v>0.13753000000000001</v>
      </c>
      <c r="I27" s="85"/>
      <c r="J27" s="35" t="s">
        <v>5</v>
      </c>
      <c r="K27" s="86">
        <f>1121.02/1000</f>
        <v>1.1210199999999999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2.2400000000000002E-3</v>
      </c>
      <c r="I30" s="85"/>
      <c r="J30" s="35" t="s">
        <v>7</v>
      </c>
      <c r="K30" s="86">
        <f>(X14+X15)/1000</f>
        <v>2.2400000000000002E-3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22</v>
      </c>
      <c r="Z30" s="71">
        <v>18</v>
      </c>
      <c r="AA30" s="71">
        <v>14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22/1000</f>
        <v>2.1999999999999999E-2</v>
      </c>
      <c r="I31" s="85"/>
      <c r="J31" s="35" t="s">
        <v>5</v>
      </c>
      <c r="K31" s="86">
        <f>294/1000</f>
        <v>0.29399999999999998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294</v>
      </c>
      <c r="Z31" s="72">
        <v>209</v>
      </c>
      <c r="AA31" s="72">
        <v>152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квартал 2015г."</f>
        <v>Составлена в базисных ценах на 01.2000 г. и текущих ценах на 4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3</v>
      </c>
      <c r="C42" s="134" t="s">
        <v>74</v>
      </c>
      <c r="D42" s="135" t="s">
        <v>75</v>
      </c>
      <c r="E42" s="136">
        <v>3506.13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4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68.400000000000006" x14ac:dyDescent="0.25">
      <c r="A43" s="132">
        <v>2</v>
      </c>
      <c r="B43" s="133">
        <v>4</v>
      </c>
      <c r="C43" s="134" t="s">
        <v>84</v>
      </c>
      <c r="D43" s="135" t="s">
        <v>85</v>
      </c>
      <c r="E43" s="136">
        <v>1965.31</v>
      </c>
      <c r="F43" s="137">
        <v>1965.31</v>
      </c>
      <c r="G43" s="136"/>
      <c r="H43" s="136"/>
      <c r="I43" s="136"/>
      <c r="J43" s="136"/>
      <c r="K43" s="136" t="s">
        <v>86</v>
      </c>
      <c r="L43" s="137">
        <v>5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87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3</v>
      </c>
      <c r="B45" s="133">
        <v>5</v>
      </c>
      <c r="C45" s="134" t="s">
        <v>74</v>
      </c>
      <c r="D45" s="135" t="s">
        <v>75</v>
      </c>
      <c r="E45" s="136">
        <v>3506.13</v>
      </c>
      <c r="F45" s="137" t="s">
        <v>76</v>
      </c>
      <c r="G45" s="136" t="s">
        <v>77</v>
      </c>
      <c r="H45" s="136" t="s">
        <v>78</v>
      </c>
      <c r="I45" s="136" t="s">
        <v>79</v>
      </c>
      <c r="J45" s="136">
        <v>4</v>
      </c>
      <c r="K45" s="136" t="s">
        <v>80</v>
      </c>
      <c r="L45" s="137" t="s">
        <v>81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 t="s">
        <v>83</v>
      </c>
    </row>
    <row r="46" spans="1:22" ht="68.400000000000006" x14ac:dyDescent="0.25">
      <c r="A46" s="138">
        <v>4</v>
      </c>
      <c r="B46" s="139">
        <v>6</v>
      </c>
      <c r="C46" s="140" t="s">
        <v>84</v>
      </c>
      <c r="D46" s="141" t="s">
        <v>85</v>
      </c>
      <c r="E46" s="142">
        <v>1965.31</v>
      </c>
      <c r="F46" s="143">
        <v>1965.31</v>
      </c>
      <c r="G46" s="142"/>
      <c r="H46" s="142"/>
      <c r="I46" s="142"/>
      <c r="J46" s="142"/>
      <c r="K46" s="142" t="s">
        <v>86</v>
      </c>
      <c r="L46" s="143">
        <v>5</v>
      </c>
      <c r="M46" s="143"/>
      <c r="N46" s="143" t="s">
        <v>82</v>
      </c>
      <c r="O46" s="143"/>
      <c r="P46" s="143"/>
      <c r="Q46" s="143"/>
      <c r="R46" s="143"/>
      <c r="S46" s="143"/>
      <c r="T46" s="143"/>
      <c r="U46" s="143"/>
      <c r="V46" s="143"/>
    </row>
    <row r="47" spans="1:22" ht="34.200000000000003" x14ac:dyDescent="0.25">
      <c r="A47" s="144" t="s">
        <v>88</v>
      </c>
      <c r="B47" s="145"/>
      <c r="C47" s="145"/>
      <c r="D47" s="145"/>
      <c r="E47" s="145"/>
      <c r="F47" s="145"/>
      <c r="G47" s="145"/>
      <c r="H47" s="146">
        <v>92</v>
      </c>
      <c r="I47" s="146" t="s">
        <v>89</v>
      </c>
      <c r="J47" s="146">
        <v>8</v>
      </c>
      <c r="K47" s="146">
        <v>680</v>
      </c>
      <c r="L47" s="146" t="s">
        <v>90</v>
      </c>
      <c r="M47" s="146"/>
      <c r="N47" s="146"/>
      <c r="O47" s="146"/>
      <c r="P47" s="146"/>
      <c r="Q47" s="146"/>
      <c r="R47" s="146"/>
      <c r="S47" s="146"/>
      <c r="T47" s="146"/>
      <c r="U47" s="146"/>
      <c r="V47" s="146" t="s">
        <v>91</v>
      </c>
    </row>
    <row r="48" spans="1:22" x14ac:dyDescent="0.25">
      <c r="A48" s="144" t="s">
        <v>92</v>
      </c>
      <c r="B48" s="145"/>
      <c r="C48" s="145"/>
      <c r="D48" s="145"/>
      <c r="E48" s="145"/>
      <c r="F48" s="145"/>
      <c r="G48" s="145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93</v>
      </c>
      <c r="B49" s="145"/>
      <c r="C49" s="145"/>
      <c r="D49" s="145"/>
      <c r="E49" s="145"/>
      <c r="F49" s="145"/>
      <c r="G49" s="145"/>
      <c r="H49" s="146">
        <v>22</v>
      </c>
      <c r="I49" s="146"/>
      <c r="J49" s="146"/>
      <c r="K49" s="146">
        <v>294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94</v>
      </c>
      <c r="B50" s="145"/>
      <c r="C50" s="145"/>
      <c r="D50" s="145"/>
      <c r="E50" s="145"/>
      <c r="F50" s="145"/>
      <c r="G50" s="145"/>
      <c r="H50" s="146">
        <v>62</v>
      </c>
      <c r="I50" s="146"/>
      <c r="J50" s="146"/>
      <c r="K50" s="146">
        <v>352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95</v>
      </c>
      <c r="B51" s="145"/>
      <c r="C51" s="145"/>
      <c r="D51" s="145"/>
      <c r="E51" s="145"/>
      <c r="F51" s="145"/>
      <c r="G51" s="145"/>
      <c r="H51" s="146">
        <v>8</v>
      </c>
      <c r="I51" s="146"/>
      <c r="J51" s="146"/>
      <c r="K51" s="146">
        <v>42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7" t="s">
        <v>96</v>
      </c>
      <c r="B52" s="148"/>
      <c r="C52" s="148"/>
      <c r="D52" s="148"/>
      <c r="E52" s="148"/>
      <c r="F52" s="148"/>
      <c r="G52" s="148"/>
      <c r="H52" s="149">
        <v>18</v>
      </c>
      <c r="I52" s="149"/>
      <c r="J52" s="149"/>
      <c r="K52" s="149">
        <v>209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97</v>
      </c>
      <c r="B53" s="148"/>
      <c r="C53" s="148"/>
      <c r="D53" s="148"/>
      <c r="E53" s="148"/>
      <c r="F53" s="148"/>
      <c r="G53" s="148"/>
      <c r="H53" s="149">
        <v>14</v>
      </c>
      <c r="I53" s="149"/>
      <c r="J53" s="149"/>
      <c r="K53" s="149">
        <v>152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98</v>
      </c>
      <c r="B54" s="148"/>
      <c r="C54" s="148"/>
      <c r="D54" s="148"/>
      <c r="E54" s="148"/>
      <c r="F54" s="148"/>
      <c r="G54" s="148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hidden="1" x14ac:dyDescent="0.25">
      <c r="A55" s="144" t="s">
        <v>99</v>
      </c>
      <c r="B55" s="145"/>
      <c r="C55" s="145"/>
      <c r="D55" s="145"/>
      <c r="E55" s="145"/>
      <c r="F55" s="145"/>
      <c r="G55" s="145"/>
      <c r="H55" s="146">
        <v>124</v>
      </c>
      <c r="I55" s="146"/>
      <c r="J55" s="146"/>
      <c r="K55" s="146">
        <v>1020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idden="1" x14ac:dyDescent="0.25">
      <c r="A56" s="144" t="s">
        <v>100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>
        <v>21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101</v>
      </c>
      <c r="B57" s="145"/>
      <c r="C57" s="145"/>
      <c r="D57" s="145"/>
      <c r="E57" s="145"/>
      <c r="F57" s="145"/>
      <c r="G57" s="145"/>
      <c r="H57" s="146">
        <v>124</v>
      </c>
      <c r="I57" s="146"/>
      <c r="J57" s="146"/>
      <c r="K57" s="146">
        <v>1041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17.399999999999999" customHeight="1" x14ac:dyDescent="0.25">
      <c r="A58" s="144" t="s">
        <v>102</v>
      </c>
      <c r="B58" s="145"/>
      <c r="C58" s="145"/>
      <c r="D58" s="145"/>
      <c r="E58" s="145"/>
      <c r="F58" s="145"/>
      <c r="G58" s="145"/>
      <c r="H58" s="146">
        <v>13.53</v>
      </c>
      <c r="I58" s="146"/>
      <c r="J58" s="146"/>
      <c r="K58" s="146">
        <v>80.02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103</v>
      </c>
      <c r="B59" s="148"/>
      <c r="C59" s="148"/>
      <c r="D59" s="148"/>
      <c r="E59" s="148"/>
      <c r="F59" s="148"/>
      <c r="G59" s="148"/>
      <c r="H59" s="149">
        <v>137.53</v>
      </c>
      <c r="I59" s="149"/>
      <c r="J59" s="149"/>
      <c r="K59" s="149">
        <v>1121.02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50"/>
      <c r="B60" s="3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62</v>
      </c>
      <c r="D61" s="48"/>
      <c r="E61" s="48"/>
      <c r="F61" s="48"/>
      <c r="G61" s="48"/>
      <c r="H61" s="74">
        <f>IF(ISBLANK(Y30),"",ROUND(Z30/Y30,2)*100)</f>
        <v>82</v>
      </c>
      <c r="I61" s="48"/>
      <c r="J61" s="48"/>
      <c r="K61" s="74">
        <f>IF(ISBLANK(Y31),"",ROUND(Z31/Y31,2)*100)</f>
        <v>71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63</v>
      </c>
      <c r="D62" s="48"/>
      <c r="E62" s="48"/>
      <c r="F62" s="48"/>
      <c r="G62" s="48"/>
      <c r="H62" s="45">
        <f>IF(ISBLANK(Y30),"",ROUND(AA30/Y30,2)*100)</f>
        <v>64</v>
      </c>
      <c r="I62" s="48"/>
      <c r="J62" s="48"/>
      <c r="K62" s="45">
        <f>IF(ISBLANK(Y31),"",ROUND(AA31/Y31,2)*100)</f>
        <v>52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3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75" t="s">
        <v>71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46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</sheetData>
  <mergeCells count="48">
    <mergeCell ref="A56:G56"/>
    <mergeCell ref="A57:G57"/>
    <mergeCell ref="A58:G58"/>
    <mergeCell ref="A59:G59"/>
    <mergeCell ref="A50:G50"/>
    <mergeCell ref="A51:G51"/>
    <mergeCell ref="A52:G52"/>
    <mergeCell ref="A53:G53"/>
    <mergeCell ref="A54:G54"/>
    <mergeCell ref="A55:G55"/>
    <mergeCell ref="A40:V40"/>
    <mergeCell ref="A41:V41"/>
    <mergeCell ref="A44:V44"/>
    <mergeCell ref="A47:G47"/>
    <mergeCell ref="A48:G48"/>
    <mergeCell ref="A49:G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104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137.53/1000</f>
        <v>0.13753000000000001</v>
      </c>
      <c r="H11" s="85"/>
      <c r="I11" s="55" t="s">
        <v>5</v>
      </c>
      <c r="J11" s="86">
        <f>1121.02/1000</f>
        <v>1.1210199999999999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2.2400000000000002E-3</v>
      </c>
      <c r="H14" s="85"/>
      <c r="I14" s="55" t="s">
        <v>7</v>
      </c>
      <c r="J14" s="86">
        <f>(P14+P15)/1000</f>
        <v>2.2400000000000002E-3</v>
      </c>
      <c r="K14" s="87"/>
      <c r="L14" s="58">
        <v>62</v>
      </c>
      <c r="M14" s="35" t="s">
        <v>7</v>
      </c>
      <c r="N14" s="57"/>
      <c r="O14" s="26">
        <v>2.2000000000000002</v>
      </c>
      <c r="P14" s="27">
        <v>2.2000000000000002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22/1000</f>
        <v>2.1999999999999999E-2</v>
      </c>
      <c r="H15" s="117"/>
      <c r="I15" s="55" t="s">
        <v>5</v>
      </c>
      <c r="J15" s="86">
        <f>294/1000</f>
        <v>0.29399999999999998</v>
      </c>
      <c r="K15" s="87"/>
      <c r="L15" s="59">
        <v>482</v>
      </c>
      <c r="M15" s="35" t="s">
        <v>5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106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107</v>
      </c>
      <c r="C26" s="134" t="s">
        <v>108</v>
      </c>
      <c r="D26" s="154" t="s">
        <v>109</v>
      </c>
      <c r="E26" s="155">
        <v>0.08</v>
      </c>
      <c r="F26" s="136" t="s">
        <v>110</v>
      </c>
      <c r="G26" s="136">
        <v>0.74</v>
      </c>
      <c r="H26" s="156"/>
      <c r="I26" s="156"/>
      <c r="J26" s="136" t="s">
        <v>111</v>
      </c>
      <c r="K26" s="136">
        <v>8.8000000000000007</v>
      </c>
      <c r="L26" s="157"/>
      <c r="M26" s="156">
        <f>IF(ISNUMBER(K26/G26),IF(NOT(K26/G26=0),K26/G26, " "), " ")</f>
        <v>11.891891891891893</v>
      </c>
      <c r="N26" s="154"/>
    </row>
    <row r="27" spans="1:23" s="29" customFormat="1" ht="22.8" x14ac:dyDescent="0.25">
      <c r="A27" s="152">
        <v>2</v>
      </c>
      <c r="B27" s="153" t="s">
        <v>112</v>
      </c>
      <c r="C27" s="134" t="s">
        <v>113</v>
      </c>
      <c r="D27" s="154" t="s">
        <v>109</v>
      </c>
      <c r="E27" s="155">
        <v>2.12</v>
      </c>
      <c r="F27" s="136" t="s">
        <v>114</v>
      </c>
      <c r="G27" s="136">
        <v>22.86</v>
      </c>
      <c r="H27" s="156"/>
      <c r="I27" s="156"/>
      <c r="J27" s="136" t="s">
        <v>115</v>
      </c>
      <c r="K27" s="136">
        <v>274.44</v>
      </c>
      <c r="L27" s="157"/>
      <c r="M27" s="156">
        <f>IF(ISNUMBER(K27/G27),IF(NOT(K27/G27=0),K27/G27, " "), " ")</f>
        <v>12.005249343832022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116</v>
      </c>
      <c r="D28" s="154" t="s">
        <v>109</v>
      </c>
      <c r="E28" s="155">
        <v>0.04</v>
      </c>
      <c r="F28" s="136" t="s">
        <v>117</v>
      </c>
      <c r="G28" s="136"/>
      <c r="H28" s="156"/>
      <c r="I28" s="156"/>
      <c r="J28" s="136" t="s">
        <v>117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118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34.200000000000003" x14ac:dyDescent="0.25">
      <c r="A30" s="152">
        <v>4</v>
      </c>
      <c r="B30" s="153">
        <v>21141</v>
      </c>
      <c r="C30" s="134" t="s">
        <v>119</v>
      </c>
      <c r="D30" s="154" t="s">
        <v>120</v>
      </c>
      <c r="E30" s="155">
        <v>0.04</v>
      </c>
      <c r="F30" s="136" t="s">
        <v>121</v>
      </c>
      <c r="G30" s="136">
        <v>5.36</v>
      </c>
      <c r="H30" s="156"/>
      <c r="I30" s="156"/>
      <c r="J30" s="136" t="s">
        <v>122</v>
      </c>
      <c r="K30" s="136">
        <v>29.08</v>
      </c>
      <c r="L30" s="157"/>
      <c r="M30" s="156">
        <f>IF(ISNUMBER(K30/G30),IF(NOT(K30/G30=0),K30/G30, " "), " ")</f>
        <v>5.4253731343283578</v>
      </c>
      <c r="N30" s="154" t="s">
        <v>123</v>
      </c>
    </row>
    <row r="31" spans="1:23" ht="22.8" x14ac:dyDescent="0.25">
      <c r="A31" s="152">
        <v>5</v>
      </c>
      <c r="B31" s="153">
        <v>400001</v>
      </c>
      <c r="C31" s="134" t="s">
        <v>124</v>
      </c>
      <c r="D31" s="154" t="s">
        <v>120</v>
      </c>
      <c r="E31" s="155">
        <v>0.02</v>
      </c>
      <c r="F31" s="136" t="s">
        <v>125</v>
      </c>
      <c r="G31" s="136">
        <v>2.06</v>
      </c>
      <c r="H31" s="156"/>
      <c r="I31" s="156"/>
      <c r="J31" s="136" t="s">
        <v>126</v>
      </c>
      <c r="K31" s="136">
        <v>11.74</v>
      </c>
      <c r="L31" s="157"/>
      <c r="M31" s="156">
        <f>IF(ISNUMBER(K31/G31),IF(NOT(K31/G31=0),K31/G31, " "), " ")</f>
        <v>5.6990291262135919</v>
      </c>
      <c r="N31" s="154" t="s">
        <v>123</v>
      </c>
    </row>
    <row r="32" spans="1:23" ht="19.350000000000001" customHeight="1" x14ac:dyDescent="0.25">
      <c r="A32" s="128" t="s">
        <v>127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34.200000000000003" x14ac:dyDescent="0.25">
      <c r="A33" s="152">
        <v>6</v>
      </c>
      <c r="B33" s="153" t="s">
        <v>128</v>
      </c>
      <c r="C33" s="134" t="s">
        <v>129</v>
      </c>
      <c r="D33" s="154" t="s">
        <v>130</v>
      </c>
      <c r="E33" s="155">
        <v>3.5379999999999998</v>
      </c>
      <c r="F33" s="136" t="s">
        <v>131</v>
      </c>
      <c r="G33" s="136">
        <v>46.02</v>
      </c>
      <c r="H33" s="156">
        <v>79</v>
      </c>
      <c r="I33" s="156">
        <v>279.5</v>
      </c>
      <c r="J33" s="136" t="s">
        <v>132</v>
      </c>
      <c r="K33" s="136">
        <v>296.56</v>
      </c>
      <c r="L33" s="157"/>
      <c r="M33" s="156">
        <f>IF(ISNUMBER(K33/G33),IF(NOT(K33/G33=0),K33/G33, " "), " ")</f>
        <v>6.4441547153411554</v>
      </c>
      <c r="N33" s="154" t="s">
        <v>133</v>
      </c>
    </row>
    <row r="34" spans="1:14" ht="34.200000000000003" x14ac:dyDescent="0.25">
      <c r="A34" s="152">
        <v>7</v>
      </c>
      <c r="B34" s="153" t="s">
        <v>134</v>
      </c>
      <c r="C34" s="134" t="s">
        <v>135</v>
      </c>
      <c r="D34" s="154" t="s">
        <v>136</v>
      </c>
      <c r="E34" s="155">
        <v>2.0000000000000001E-4</v>
      </c>
      <c r="F34" s="136" t="s">
        <v>137</v>
      </c>
      <c r="G34" s="136">
        <v>2.04</v>
      </c>
      <c r="H34" s="156">
        <v>69600</v>
      </c>
      <c r="I34" s="156">
        <v>13.92</v>
      </c>
      <c r="J34" s="136" t="s">
        <v>138</v>
      </c>
      <c r="K34" s="136">
        <v>14.26</v>
      </c>
      <c r="L34" s="157"/>
      <c r="M34" s="156">
        <f>IF(ISNUMBER(K34/G34),IF(NOT(K34/G34=0),K34/G34, " "), " ")</f>
        <v>6.9901960784313726</v>
      </c>
      <c r="N34" s="154" t="s">
        <v>139</v>
      </c>
    </row>
    <row r="35" spans="1:14" ht="22.8" x14ac:dyDescent="0.25">
      <c r="A35" s="152">
        <v>8</v>
      </c>
      <c r="B35" s="153" t="s">
        <v>140</v>
      </c>
      <c r="C35" s="134" t="s">
        <v>141</v>
      </c>
      <c r="D35" s="154" t="s">
        <v>130</v>
      </c>
      <c r="E35" s="155">
        <v>0.13100000000000001</v>
      </c>
      <c r="F35" s="136" t="s">
        <v>142</v>
      </c>
      <c r="G35" s="136">
        <v>1</v>
      </c>
      <c r="H35" s="156">
        <v>27.65</v>
      </c>
      <c r="I35" s="156">
        <v>3.62</v>
      </c>
      <c r="J35" s="136" t="s">
        <v>143</v>
      </c>
      <c r="K35" s="136">
        <v>3.78</v>
      </c>
      <c r="L35" s="157"/>
      <c r="M35" s="156">
        <f>IF(ISNUMBER(K35/G35),IF(NOT(K35/G35=0),K35/G35, " "), " ")</f>
        <v>3.78</v>
      </c>
      <c r="N35" s="154" t="s">
        <v>144</v>
      </c>
    </row>
    <row r="36" spans="1:14" ht="34.200000000000003" x14ac:dyDescent="0.25">
      <c r="A36" s="152">
        <v>9</v>
      </c>
      <c r="B36" s="153" t="s">
        <v>145</v>
      </c>
      <c r="C36" s="134" t="s">
        <v>146</v>
      </c>
      <c r="D36" s="154" t="s">
        <v>136</v>
      </c>
      <c r="E36" s="155">
        <v>1E-3</v>
      </c>
      <c r="F36" s="136" t="s">
        <v>147</v>
      </c>
      <c r="G36" s="136">
        <v>11.78</v>
      </c>
      <c r="H36" s="156">
        <v>36017</v>
      </c>
      <c r="I36" s="156">
        <v>36.020000000000003</v>
      </c>
      <c r="J36" s="136" t="s">
        <v>148</v>
      </c>
      <c r="K36" s="136">
        <v>37</v>
      </c>
      <c r="L36" s="157"/>
      <c r="M36" s="156">
        <f>IF(ISNUMBER(K36/G36),IF(NOT(K36/G36=0),K36/G36, " "), " ")</f>
        <v>3.1409168081494059</v>
      </c>
      <c r="N36" s="154" t="s">
        <v>149</v>
      </c>
    </row>
    <row r="37" spans="1:14" ht="19.350000000000001" customHeight="1" x14ac:dyDescent="0.25">
      <c r="A37" s="150" t="s">
        <v>150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</row>
    <row r="38" spans="1:14" ht="19.350000000000001" customHeight="1" x14ac:dyDescent="0.25">
      <c r="A38" s="128" t="s">
        <v>127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8">
        <v>10</v>
      </c>
      <c r="B39" s="159" t="s">
        <v>151</v>
      </c>
      <c r="C39" s="140" t="s">
        <v>152</v>
      </c>
      <c r="D39" s="160" t="s">
        <v>136</v>
      </c>
      <c r="E39" s="161">
        <v>7.7200000000000005E-2</v>
      </c>
      <c r="F39" s="142" t="s">
        <v>117</v>
      </c>
      <c r="G39" s="142"/>
      <c r="H39" s="162"/>
      <c r="I39" s="162"/>
      <c r="J39" s="142" t="s">
        <v>117</v>
      </c>
      <c r="K39" s="142"/>
      <c r="L39" s="163"/>
      <c r="M39" s="162" t="str">
        <f>IF(ISNUMBER(K39/G39),IF(NOT(K39/G39=0),K39/G39, " "), " ")</f>
        <v xml:space="preserve"> </v>
      </c>
      <c r="N39" s="160"/>
    </row>
    <row r="40" spans="1:14" x14ac:dyDescent="0.25">
      <c r="A40" s="144" t="s">
        <v>88</v>
      </c>
      <c r="B40" s="145"/>
      <c r="C40" s="145"/>
      <c r="D40" s="145"/>
      <c r="E40" s="145"/>
      <c r="F40" s="145"/>
      <c r="G40" s="164">
        <v>92</v>
      </c>
      <c r="H40" s="165"/>
      <c r="I40" s="165"/>
      <c r="J40" s="165"/>
      <c r="K40" s="164">
        <v>680</v>
      </c>
      <c r="L40" s="166"/>
      <c r="M40" s="164">
        <f ca="1">IF(ISNUMBER(INDIRECT("K" &amp; ROW())/INDIRECT("G" &amp; ROW())),INDIRECT("K" &amp; ROW())/INDIRECT("G" &amp; ROW()), " ")</f>
        <v>7.3913043478260869</v>
      </c>
      <c r="N40" s="146" t="s">
        <v>153</v>
      </c>
    </row>
    <row r="41" spans="1:14" x14ac:dyDescent="0.25">
      <c r="A41" s="144" t="s">
        <v>92</v>
      </c>
      <c r="B41" s="145"/>
      <c r="C41" s="145"/>
      <c r="D41" s="145"/>
      <c r="E41" s="145"/>
      <c r="F41" s="145"/>
      <c r="G41" s="164"/>
      <c r="H41" s="165"/>
      <c r="I41" s="165"/>
      <c r="J41" s="165"/>
      <c r="K41" s="164"/>
      <c r="L41" s="166"/>
      <c r="M41" s="164" t="str">
        <f ca="1">IF(ISNUMBER(INDIRECT("K" &amp; ROW())/INDIRECT("G" &amp; ROW())),INDIRECT("K" &amp; ROW())/INDIRECT("G" &amp; ROW()), " ")</f>
        <v xml:space="preserve"> </v>
      </c>
      <c r="N41" s="146" t="s">
        <v>153</v>
      </c>
    </row>
    <row r="42" spans="1:14" x14ac:dyDescent="0.25">
      <c r="A42" s="144" t="s">
        <v>93</v>
      </c>
      <c r="B42" s="145"/>
      <c r="C42" s="145"/>
      <c r="D42" s="145"/>
      <c r="E42" s="145"/>
      <c r="F42" s="145"/>
      <c r="G42" s="164">
        <v>22</v>
      </c>
      <c r="H42" s="165"/>
      <c r="I42" s="165"/>
      <c r="J42" s="165"/>
      <c r="K42" s="164">
        <v>294</v>
      </c>
      <c r="L42" s="166"/>
      <c r="M42" s="164">
        <f ca="1">IF(ISNUMBER(INDIRECT("K" &amp; ROW())/INDIRECT("G" &amp; ROW())),INDIRECT("K" &amp; ROW())/INDIRECT("G" &amp; ROW()), " ")</f>
        <v>13.363636363636363</v>
      </c>
      <c r="N42" s="146" t="s">
        <v>153</v>
      </c>
    </row>
    <row r="43" spans="1:14" x14ac:dyDescent="0.25">
      <c r="A43" s="144" t="s">
        <v>94</v>
      </c>
      <c r="B43" s="145"/>
      <c r="C43" s="145"/>
      <c r="D43" s="145"/>
      <c r="E43" s="145"/>
      <c r="F43" s="145"/>
      <c r="G43" s="164">
        <v>62</v>
      </c>
      <c r="H43" s="165"/>
      <c r="I43" s="165"/>
      <c r="J43" s="165"/>
      <c r="K43" s="164">
        <v>352</v>
      </c>
      <c r="L43" s="166"/>
      <c r="M43" s="164">
        <f ca="1">IF(ISNUMBER(INDIRECT("K" &amp; ROW())/INDIRECT("G" &amp; ROW())),INDIRECT("K" &amp; ROW())/INDIRECT("G" &amp; ROW()), " ")</f>
        <v>5.67741935483871</v>
      </c>
      <c r="N43" s="146" t="s">
        <v>153</v>
      </c>
    </row>
    <row r="44" spans="1:14" x14ac:dyDescent="0.25">
      <c r="A44" s="144" t="s">
        <v>95</v>
      </c>
      <c r="B44" s="145"/>
      <c r="C44" s="145"/>
      <c r="D44" s="145"/>
      <c r="E44" s="145"/>
      <c r="F44" s="145"/>
      <c r="G44" s="164">
        <v>8</v>
      </c>
      <c r="H44" s="165"/>
      <c r="I44" s="165"/>
      <c r="J44" s="165"/>
      <c r="K44" s="164">
        <v>42</v>
      </c>
      <c r="L44" s="166"/>
      <c r="M44" s="164">
        <f ca="1">IF(ISNUMBER(INDIRECT("K" &amp; ROW())/INDIRECT("G" &amp; ROW())),INDIRECT("K" &amp; ROW())/INDIRECT("G" &amp; ROW()), " ")</f>
        <v>5.25</v>
      </c>
      <c r="N44" s="146" t="s">
        <v>153</v>
      </c>
    </row>
    <row r="45" spans="1:14" x14ac:dyDescent="0.25">
      <c r="A45" s="147" t="s">
        <v>96</v>
      </c>
      <c r="B45" s="148"/>
      <c r="C45" s="148"/>
      <c r="D45" s="148"/>
      <c r="E45" s="148"/>
      <c r="F45" s="148"/>
      <c r="G45" s="167">
        <v>18</v>
      </c>
      <c r="H45" s="168"/>
      <c r="I45" s="168"/>
      <c r="J45" s="168"/>
      <c r="K45" s="167">
        <v>209</v>
      </c>
      <c r="L45" s="169"/>
      <c r="M45" s="167">
        <f ca="1">IF(ISNUMBER(INDIRECT("K" &amp; ROW())/INDIRECT("G" &amp; ROW())),INDIRECT("K" &amp; ROW())/INDIRECT("G" &amp; ROW()), " ")</f>
        <v>11.611111111111111</v>
      </c>
      <c r="N45" s="149" t="s">
        <v>153</v>
      </c>
    </row>
    <row r="46" spans="1:14" x14ac:dyDescent="0.25">
      <c r="A46" s="147" t="s">
        <v>97</v>
      </c>
      <c r="B46" s="148"/>
      <c r="C46" s="148"/>
      <c r="D46" s="148"/>
      <c r="E46" s="148"/>
      <c r="F46" s="148"/>
      <c r="G46" s="167">
        <v>14</v>
      </c>
      <c r="H46" s="168"/>
      <c r="I46" s="168"/>
      <c r="J46" s="168"/>
      <c r="K46" s="167">
        <v>152</v>
      </c>
      <c r="L46" s="169"/>
      <c r="M46" s="167">
        <f ca="1">IF(ISNUMBER(INDIRECT("K" &amp; ROW())/INDIRECT("G" &amp; ROW())),INDIRECT("K" &amp; ROW())/INDIRECT("G" &amp; ROW()), " ")</f>
        <v>10.857142857142858</v>
      </c>
      <c r="N46" s="149" t="s">
        <v>153</v>
      </c>
    </row>
    <row r="47" spans="1:14" x14ac:dyDescent="0.25">
      <c r="A47" s="147" t="s">
        <v>98</v>
      </c>
      <c r="B47" s="148"/>
      <c r="C47" s="148"/>
      <c r="D47" s="148"/>
      <c r="E47" s="148"/>
      <c r="F47" s="148"/>
      <c r="G47" s="167"/>
      <c r="H47" s="168"/>
      <c r="I47" s="168"/>
      <c r="J47" s="168"/>
      <c r="K47" s="167"/>
      <c r="L47" s="169"/>
      <c r="M47" s="167" t="str">
        <f ca="1">IF(ISNUMBER(INDIRECT("K" &amp; ROW())/INDIRECT("G" &amp; ROW())),INDIRECT("K" &amp; ROW())/INDIRECT("G" &amp; ROW()), " ")</f>
        <v xml:space="preserve"> </v>
      </c>
      <c r="N47" s="149" t="s">
        <v>153</v>
      </c>
    </row>
    <row r="48" spans="1:14" x14ac:dyDescent="0.25">
      <c r="A48" s="144" t="s">
        <v>99</v>
      </c>
      <c r="B48" s="145"/>
      <c r="C48" s="145"/>
      <c r="D48" s="145"/>
      <c r="E48" s="145"/>
      <c r="F48" s="145"/>
      <c r="G48" s="164">
        <v>124</v>
      </c>
      <c r="H48" s="165"/>
      <c r="I48" s="165"/>
      <c r="J48" s="165"/>
      <c r="K48" s="164">
        <v>1020</v>
      </c>
      <c r="L48" s="166"/>
      <c r="M48" s="164">
        <f ca="1">IF(ISNUMBER(INDIRECT("K" &amp; ROW())/INDIRECT("G" &amp; ROW())),INDIRECT("K" &amp; ROW())/INDIRECT("G" &amp; ROW()), " ")</f>
        <v>8.2258064516129039</v>
      </c>
      <c r="N48" s="146" t="s">
        <v>153</v>
      </c>
    </row>
    <row r="49" spans="1:14" x14ac:dyDescent="0.25">
      <c r="A49" s="144" t="s">
        <v>100</v>
      </c>
      <c r="B49" s="145"/>
      <c r="C49" s="145"/>
      <c r="D49" s="145"/>
      <c r="E49" s="145"/>
      <c r="F49" s="145"/>
      <c r="G49" s="164"/>
      <c r="H49" s="165"/>
      <c r="I49" s="165"/>
      <c r="J49" s="165"/>
      <c r="K49" s="164">
        <v>21</v>
      </c>
      <c r="L49" s="166"/>
      <c r="M49" s="164" t="str">
        <f ca="1">IF(ISNUMBER(INDIRECT("K" &amp; ROW())/INDIRECT("G" &amp; ROW())),INDIRECT("K" &amp; ROW())/INDIRECT("G" &amp; ROW()), " ")</f>
        <v xml:space="preserve"> </v>
      </c>
      <c r="N49" s="146" t="s">
        <v>153</v>
      </c>
    </row>
    <row r="50" spans="1:14" x14ac:dyDescent="0.25">
      <c r="A50" s="144" t="s">
        <v>101</v>
      </c>
      <c r="B50" s="145"/>
      <c r="C50" s="145"/>
      <c r="D50" s="145"/>
      <c r="E50" s="145"/>
      <c r="F50" s="145"/>
      <c r="G50" s="164">
        <v>124</v>
      </c>
      <c r="H50" s="165"/>
      <c r="I50" s="165"/>
      <c r="J50" s="165"/>
      <c r="K50" s="164">
        <v>1041</v>
      </c>
      <c r="L50" s="166"/>
      <c r="M50" s="164">
        <f ca="1">IF(ISNUMBER(INDIRECT("K" &amp; ROW())/INDIRECT("G" &amp; ROW())),INDIRECT("K" &amp; ROW())/INDIRECT("G" &amp; ROW()), " ")</f>
        <v>8.3951612903225801</v>
      </c>
      <c r="N50" s="146" t="s">
        <v>153</v>
      </c>
    </row>
    <row r="51" spans="1:14" ht="30" customHeight="1" x14ac:dyDescent="0.25">
      <c r="A51" s="144" t="s">
        <v>102</v>
      </c>
      <c r="B51" s="145"/>
      <c r="C51" s="145"/>
      <c r="D51" s="145"/>
      <c r="E51" s="145"/>
      <c r="F51" s="145"/>
      <c r="G51" s="164">
        <v>13.53</v>
      </c>
      <c r="H51" s="165"/>
      <c r="I51" s="165"/>
      <c r="J51" s="165"/>
      <c r="K51" s="164">
        <v>80.02</v>
      </c>
      <c r="L51" s="166"/>
      <c r="M51" s="164">
        <f ca="1">IF(ISNUMBER(INDIRECT("K" &amp; ROW())/INDIRECT("G" &amp; ROW())),INDIRECT("K" &amp; ROW())/INDIRECT("G" &amp; ROW()), " ")</f>
        <v>5.9142645971914263</v>
      </c>
      <c r="N51" s="146" t="s">
        <v>153</v>
      </c>
    </row>
    <row r="52" spans="1:14" x14ac:dyDescent="0.25">
      <c r="A52" s="147" t="s">
        <v>103</v>
      </c>
      <c r="B52" s="148"/>
      <c r="C52" s="148"/>
      <c r="D52" s="148"/>
      <c r="E52" s="148"/>
      <c r="F52" s="148"/>
      <c r="G52" s="167">
        <v>137.53</v>
      </c>
      <c r="H52" s="168"/>
      <c r="I52" s="168"/>
      <c r="J52" s="168"/>
      <c r="K52" s="167">
        <v>1121.02</v>
      </c>
      <c r="L52" s="169"/>
      <c r="M52" s="167">
        <f ca="1">IF(ISNUMBER(INDIRECT("K" &amp; ROW())/INDIRECT("G" &amp; ROW())),INDIRECT("K" &amp; ROW())/INDIRECT("G" &amp; ROW()), " ")</f>
        <v>8.1510943066967201</v>
      </c>
      <c r="N52" s="149" t="s">
        <v>153</v>
      </c>
    </row>
    <row r="53" spans="1:14" x14ac:dyDescent="0.25">
      <c r="A53" s="48"/>
      <c r="G53" s="67"/>
      <c r="H53" s="68"/>
      <c r="I53" s="68"/>
      <c r="J53" s="68"/>
      <c r="K53" s="67"/>
      <c r="L53" s="69"/>
      <c r="M53" s="67"/>
      <c r="N53" s="48"/>
    </row>
    <row r="54" spans="1:14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0"/>
      <c r="M54" s="29"/>
      <c r="N54" s="29"/>
    </row>
    <row r="55" spans="1:14" x14ac:dyDescent="0.25">
      <c r="A55" s="75" t="s">
        <v>70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3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75" t="s">
        <v>71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</sheetData>
  <mergeCells count="46">
    <mergeCell ref="A52:F52"/>
    <mergeCell ref="A46:F46"/>
    <mergeCell ref="A47:F47"/>
    <mergeCell ref="A48:F48"/>
    <mergeCell ref="A49:F49"/>
    <mergeCell ref="A50:F50"/>
    <mergeCell ref="A51:F51"/>
    <mergeCell ref="A40:F40"/>
    <mergeCell ref="A41:F41"/>
    <mergeCell ref="A42:F42"/>
    <mergeCell ref="A43:F43"/>
    <mergeCell ref="A44:F44"/>
    <mergeCell ref="A45:F45"/>
    <mergeCell ref="A24:N24"/>
    <mergeCell ref="A25:N25"/>
    <mergeCell ref="A29:N29"/>
    <mergeCell ref="A32:N32"/>
    <mergeCell ref="A37:N37"/>
    <mergeCell ref="A38:N3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