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<sst xmlns="http://schemas.openxmlformats.org/spreadsheetml/2006/main" count="241" uniqueCount="158">
  <si>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</si>
  <si>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</si>
  <si>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</si>
  <si>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</si>
  <si>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</si>
  <si>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</si>
  <si>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</si>
  <si>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</si>
  <si>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</si>
  <si>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</si>
  <si>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</si>
  <si>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</si>
  <si>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</si>
  <si>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</si>
  <si>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</si>
  <si>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</si>
  <si>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</si>
  <si>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</si>
  <si>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</si>
  <si>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</si>
  <si>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</si>
  <si>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</si>
  <si>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</si>
  <si>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</si>
  <si>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</si>
  <si>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</si>
  <si>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</si>
  <si>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</si>
  <si>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</si>
  <si>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</si>
  <si>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</si>
  <si>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</si>
  <si>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</si>
  <si>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</si>
  <si>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</si>
  <si>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</si>
  <si>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</si>
  <si>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</si>
  <si>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</si>
  <si>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</si>
  <si>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</si>
  <si>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</si>
  <si>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</si>
  <si>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</si>
  <si>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</si>
  <si>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</si>
  <si>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</si>
  <si>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</si>
  <si>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</si>
  <si>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</si>
  <si>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</si>
  <si>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</si>
  <si>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</si>
  <si>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</si>
  <si>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</si>
  <si>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</si>
  <si>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</si>
  <si>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</si>
  <si>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</si>
  <si>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</si>
  <si>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</si>
  <si>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</si>
  <si>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</si>
  <si>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</si>
  <si>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</si>
  <si>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</si>
  <si>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</si>
  <si>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</si>
  <si>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</si>
  <si>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Нечепуренко 49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</si>
  <si>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</si>
  <si>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</si>
  <si>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</si>
  <si>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</si>
  <si>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</si>
  <si>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</si>
  <si>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</si>
  <si>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</si>
  <si>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</si>
  <si>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</si>
  <si>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</si>
  <si>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</si>
  <si>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</si>
  <si>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</si>
  <si>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</si>
  <si>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</si>
  <si>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</si>
  <si>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</si>
  <si>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</si>
  <si>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</si>
  <si>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0,26
85
65</t>
  </si>
  <si>
    <t>101,52
86,29
65,99</t>
  </si>
  <si>
    <t>1218,53
1035,75
792,04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</si>
  <si>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</si>
  <si>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</si>
  <si>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</si>
  <si>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</si>
  <si>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</si>
  <si>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</si>
  <si>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</si>
  <si>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</si>
  <si>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</si>
  <si>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</si>
  <si>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</si>
  <si>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</si>
  <si>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</si>
  <si>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71,87
61,09
46,72</t>
  </si>
  <si>
    <t>862,33
732,98
560,51</t>
  </si>
  <si>
    <t>Итого прямые затраты по акту</t>
  </si>
  <si>
    <t>731,02
_____
130,62</t>
  </si>
  <si>
    <t>8773,52
_____
339,45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</si>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</sst>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37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63.02</v>
      </c>
      <c r="X14" s="27">
        <v>63.02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1958.17/1000</f>
        <v>1.95817</v>
      </c>
      <c r="I27" s="85"/>
      <c r="J27" s="35" t="s">
        <v>6</v>
      </c>
      <c r="K27" s="86">
        <f>22273.25/1000</f>
        <v>22.273250000000001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1958.17/1000</f>
        <v>1.95817</v>
      </c>
      <c r="I29" s="85"/>
      <c r="J29" s="35" t="s">
        <v>6</v>
      </c>
      <c r="K29" s="86">
        <f>22273.25/1000</f>
        <v>22.273250000000001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6.3020000000000007E-2</v>
      </c>
      <c r="I30" s="85"/>
      <c r="J30" s="35" t="s">
        <v>8</v>
      </c>
      <c r="K30" s="86">
        <f>(X14+X15)/1000</f>
        <v>6.3020000000000007E-2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731.02</v>
      </c>
      <c r="Z30" s="71">
        <v>621.37</v>
      </c>
      <c r="AA30" s="71">
        <v>475.16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731.02/1000</f>
        <v>0.73102</v>
      </c>
      <c r="I31" s="85"/>
      <c r="J31" s="35" t="s">
        <v>6</v>
      </c>
      <c r="K31" s="86">
        <f>8773.52/1000</f>
        <v>8.7735200000000013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8773.52</v>
      </c>
      <c r="Z31" s="72">
        <v>7457.49</v>
      </c>
      <c r="AA31" s="72">
        <v>5702.79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440.31</v>
      </c>
      <c r="J42" s="134"/>
      <c r="K42" s="134" t="s">
        <v>81</v>
      </c>
      <c r="L42" s="135">
        <v>5284.49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390.46</v>
      </c>
      <c r="F44" s="135">
        <v>390.46</v>
      </c>
      <c r="G44" s="134"/>
      <c r="H44" s="134" t="s">
        <v>91</v>
      </c>
      <c r="I44" s="134">
        <v>101.52</v>
      </c>
      <c r="J44" s="134"/>
      <c r="K44" s="134" t="s">
        <v>92</v>
      </c>
      <c r="L44" s="135">
        <v>1218.53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79</v>
      </c>
      <c r="E45" s="134">
        <v>371.54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99</v>
      </c>
      <c r="D46" s="133" t="s">
        <v>83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90</v>
      </c>
      <c r="E47" s="140">
        <v>276.43</v>
      </c>
      <c r="F47" s="141">
        <v>276.43</v>
      </c>
      <c r="G47" s="140"/>
      <c r="H47" s="140" t="s">
        <v>106</v>
      </c>
      <c r="I47" s="140">
        <v>71.87</v>
      </c>
      <c r="J47" s="140"/>
      <c r="K47" s="140" t="s">
        <v>107</v>
      </c>
      <c r="L47" s="141">
        <v>862.33</v>
      </c>
      <c r="M47" s="141"/>
      <c r="N47" s="141" t="s">
        <v>77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861.64</v>
      </c>
      <c r="I48" s="144" t="s">
        <v>109</v>
      </c>
      <c r="J48" s="144"/>
      <c r="K48" s="144">
        <v>9112.9699999999993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731.02</v>
      </c>
      <c r="I50" s="144"/>
      <c r="J50" s="144"/>
      <c r="K50" s="144">
        <v>8773.52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130.62</v>
      </c>
      <c r="I51" s="144"/>
      <c r="J51" s="144"/>
      <c r="K51" s="144">
        <v>339.45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621.37</v>
      </c>
      <c r="I52" s="147"/>
      <c r="J52" s="147"/>
      <c r="K52" s="147">
        <v>7457.49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475.16</v>
      </c>
      <c r="I53" s="147"/>
      <c r="J53" s="147"/>
      <c r="K53" s="147">
        <v>5702.79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1958.17</v>
      </c>
      <c r="I55" s="144"/>
      <c r="J55" s="144"/>
      <c r="K55" s="144">
        <v>22273.25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1958.17</v>
      </c>
      <c r="I56" s="144"/>
      <c r="J56" s="144"/>
      <c r="K56" s="144">
        <v>22273.25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1958.17</v>
      </c>
      <c r="I57" s="147"/>
      <c r="J57" s="147"/>
      <c r="K57" s="147">
        <v>22273.25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1958.17/1000</f>
        <v>1.95817</v>
      </c>
      <c r="H11" s="85"/>
      <c r="I11" s="55" t="s">
        <v>6</v>
      </c>
      <c r="J11" s="86">
        <f>22273.25/1000</f>
        <v>22.273250000000001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1958.17/1000</f>
        <v>1.95817</v>
      </c>
      <c r="H13" s="122"/>
      <c r="I13" s="55" t="s">
        <v>6</v>
      </c>
      <c r="J13" s="86">
        <f>22273.25/1000</f>
        <v>22.273250000000001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6.3020000000000007E-2</v>
      </c>
      <c r="H14" s="85"/>
      <c r="I14" s="55" t="s">
        <v>8</v>
      </c>
      <c r="J14" s="86">
        <f>(P14+P15)/1000</f>
        <v>6.3020000000000007E-2</v>
      </c>
      <c r="K14" s="87"/>
      <c r="L14" s="58">
        <v>731.02</v>
      </c>
      <c r="M14" s="35" t="s">
        <v>8</v>
      </c>
      <c r="N14" s="57"/>
      <c r="O14" s="26">
        <v>63.02</v>
      </c>
      <c r="P14" s="27">
        <v>63.02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731.02/1000</f>
        <v>0.73102</v>
      </c>
      <c r="H15" s="117"/>
      <c r="I15" s="55" t="s">
        <v>6</v>
      </c>
      <c r="J15" s="86">
        <f>8773.52/1000</f>
        <v>8.7735200000000013</v>
      </c>
      <c r="K15" s="87"/>
      <c r="L15" s="59">
        <v>8773.52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11.88</v>
      </c>
      <c r="F26" s="134" t="s">
        <v>125</v>
      </c>
      <c r="G26" s="134">
        <v>117.14</v>
      </c>
      <c r="H26" s="154"/>
      <c r="I26" s="154"/>
      <c r="J26" s="134" t="s">
        <v>126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2.13</v>
      </c>
      <c r="F27" s="134" t="s">
        <v>129</v>
      </c>
      <c r="G27" s="134">
        <v>22.96</v>
      </c>
      <c r="H27" s="154"/>
      <c r="I27" s="154"/>
      <c r="J27" s="134" t="s">
        <v>130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7.23</v>
      </c>
      <c r="F28" s="134" t="s">
        <v>133</v>
      </c>
      <c r="G28" s="134">
        <v>82.93</v>
      </c>
      <c r="H28" s="154"/>
      <c r="I28" s="154"/>
      <c r="J28" s="134" t="s">
        <v>134</v>
      </c>
      <c r="K28" s="134">
        <v>995</v>
      </c>
      <c r="L28" s="155"/>
      <c r="M28" s="154">
        <f>IF(ISNUMBER(K28/G28),IF(NOT(K28/G28=0),K28/G28, " "), " ")</f>
        <v>11.998070662004098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41.78</v>
      </c>
      <c r="F29" s="134" t="s">
        <v>137</v>
      </c>
      <c r="G29" s="134">
        <v>508.04</v>
      </c>
      <c r="H29" s="154"/>
      <c r="I29" s="154"/>
      <c r="J29" s="134" t="s">
        <v>138</v>
      </c>
      <c r="K29" s="134">
        <v>6097.38</v>
      </c>
      <c r="L29" s="155"/>
      <c r="M29" s="154">
        <f>IF(ISNUMBER(K29/G29),IF(NOT(K29/G29=0),K29/G29, " "), " ")</f>
        <v>12.001771514054012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3</v>
      </c>
      <c r="F31" s="134" t="s">
        <v>143</v>
      </c>
      <c r="G31" s="134">
        <v>88.5</v>
      </c>
      <c r="H31" s="154">
        <v>61.93</v>
      </c>
      <c r="I31" s="154">
        <v>185.79</v>
      </c>
      <c r="J31" s="134" t="s">
        <v>144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4</v>
      </c>
      <c r="F32" s="134" t="s">
        <v>149</v>
      </c>
      <c r="G32" s="134">
        <v>25.08</v>
      </c>
      <c r="H32" s="154">
        <v>22.83</v>
      </c>
      <c r="I32" s="154">
        <v>91.32</v>
      </c>
      <c r="J32" s="134" t="s">
        <v>150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861.64</v>
      </c>
      <c r="H34" s="163"/>
      <c r="I34" s="163"/>
      <c r="J34" s="163"/>
      <c r="K34" s="162">
        <v>9112.9699999999993</v>
      </c>
      <c r="L34" s="164"/>
      <c r="M34" s="162">
        <f ca="1">IF(ISNUMBER(INDIRECT("K" &amp; ROW())/INDIRECT("G" &amp; ROW())),INDIRECT("K" &amp; ROW())/INDIRECT("G" &amp; ROW()), " ")</f>
        <v>10.576307970846292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731.02</v>
      </c>
      <c r="H36" s="163"/>
      <c r="I36" s="163"/>
      <c r="J36" s="163"/>
      <c r="K36" s="162">
        <v>8773.52</v>
      </c>
      <c r="L36" s="164"/>
      <c r="M36" s="162">
        <f ca="1">IF(ISNUMBER(INDIRECT("K" &amp; ROW())/INDIRECT("G" &amp; ROW())),INDIRECT("K" &amp; ROW())/INDIRECT("G" &amp; ROW()), " ")</f>
        <v>12.001750978085417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130.62</v>
      </c>
      <c r="H37" s="163"/>
      <c r="I37" s="163"/>
      <c r="J37" s="163"/>
      <c r="K37" s="162">
        <v>339.45</v>
      </c>
      <c r="L37" s="164"/>
      <c r="M37" s="162">
        <f ca="1">IF(ISNUMBER(INDIRECT("K" &amp; ROW())/INDIRECT("G" &amp; ROW())),INDIRECT("K" &amp; ROW())/INDIRECT("G" &amp; ROW()), " ")</f>
        <v>2.5987597611391822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621.37</v>
      </c>
      <c r="H38" s="166"/>
      <c r="I38" s="166"/>
      <c r="J38" s="166"/>
      <c r="K38" s="165">
        <v>7457.49</v>
      </c>
      <c r="L38" s="167"/>
      <c r="M38" s="165">
        <f ca="1">IF(ISNUMBER(INDIRECT("K" &amp; ROW())/INDIRECT("G" &amp; ROW())),INDIRECT("K" &amp; ROW())/INDIRECT("G" &amp; ROW()), " ")</f>
        <v>12.00168981444228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475.16</v>
      </c>
      <c r="H39" s="166"/>
      <c r="I39" s="166"/>
      <c r="J39" s="166"/>
      <c r="K39" s="165">
        <v>5702.79</v>
      </c>
      <c r="L39" s="167"/>
      <c r="M39" s="165">
        <f ca="1">IF(ISNUMBER(INDIRECT("K" &amp; ROW())/INDIRECT("G" &amp; ROW())),INDIRECT("K" &amp; ROW())/INDIRECT("G" &amp; ROW()), " ")</f>
        <v>12.001830962202204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1958.17</v>
      </c>
      <c r="H41" s="163"/>
      <c r="I41" s="163"/>
      <c r="J41" s="163"/>
      <c r="K41" s="162">
        <v>22273.25</v>
      </c>
      <c r="L41" s="164"/>
      <c r="M41" s="162">
        <f ca="1">IF(ISNUMBER(INDIRECT("K" &amp; ROW())/INDIRECT("G" &amp; ROW())),INDIRECT("K" &amp; ROW())/INDIRECT("G" &amp; ROW()), " ")</f>
        <v>11.374523151718185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1958.17</v>
      </c>
      <c r="H42" s="163"/>
      <c r="I42" s="163"/>
      <c r="J42" s="163"/>
      <c r="K42" s="162">
        <v>22273.25</v>
      </c>
      <c r="L42" s="164"/>
      <c r="M42" s="162">
        <f ca="1">IF(ISNUMBER(INDIRECT("K" &amp; ROW())/INDIRECT("G" &amp; ROW())),INDIRECT("K" &amp; ROW())/INDIRECT("G" &amp; ROW()), " ")</f>
        <v>11.374523151718185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1958.17</v>
      </c>
      <c r="H43" s="166"/>
      <c r="I43" s="166"/>
      <c r="J43" s="166"/>
      <c r="K43" s="165">
        <v>22273.25</v>
      </c>
      <c r="L43" s="167"/>
      <c r="M43" s="165">
        <f ca="1">IF(ISNUMBER(INDIRECT("K" &amp; ROW())/INDIRECT("G" &amp; ROW())),INDIRECT("K" &amp; ROW())/INDIRECT("G" &amp; ROW()), " ")</f>
        <v>11.374523151718185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