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39" i="16"/>
  <c r="M43" i="16"/>
  <c r="M36" i="16"/>
  <c r="M40" i="16"/>
  <c r="M41" i="16"/>
  <c r="M34" i="16"/>
  <c r="M38" i="16"/>
  <c r="M42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<sst xmlns="http://schemas.openxmlformats.org/spreadsheetml/2006/main" count="241" uniqueCount="158">
  <si>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</si>
  <si>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</si>
  <si>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</si>
  <si>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</si>
  <si>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</si>
  <si>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</si>
  <si>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</si>
  <si>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</si>
  <si>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</si>
  <si>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</si>
  <si>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</si>
  <si>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</si>
  <si>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</si>
  <si>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</si>
  <si>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</si>
  <si>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</si>
  <si>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</si>
  <si>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</si>
  <si>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</si>
  <si>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</si>
  <si>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</si>
  <si>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</si>
  <si>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</si>
  <si>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</si>
  <si>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</si>
  <si>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</si>
  <si>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</si>
  <si>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</si>
  <si>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</si>
  <si>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</si>
  <si>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</si>
  <si>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</si>
  <si>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</si>
  <si>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</si>
  <si>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</si>
  <si>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</si>
  <si>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</si>
  <si>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</si>
  <si>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</si>
  <si>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</si>
  <si>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</si>
  <si>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</si>
  <si>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</si>
  <si>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</si>
  <si>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</si>
  <si>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</si>
  <si>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</si>
  <si>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</si>
  <si>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</si>
  <si>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</si>
  <si>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</si>
  <si>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</si>
  <si>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</si>
  <si>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</si>
  <si>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</si>
  <si>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</si>
  <si>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</si>
  <si>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</si>
  <si>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</si>
  <si>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</si>
  <si>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</si>
  <si>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</si>
  <si>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</si>
  <si>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</si>
  <si>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</si>
  <si>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</si>
  <si>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</si>
  <si>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</si>
  <si>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</si>
  <si>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Нечепуренко 42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</si>
  <si>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</si>
  <si>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</si>
  <si>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</si>
  <si>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</si>
  <si>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</si>
  <si>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</si>
  <si>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</si>
  <si>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</si>
  <si>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</si>
  <si>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</si>
  <si>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</si>
  <si>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3522,99
2994,54
2289,94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</si>
  <si>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</si>
  <si>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</si>
  <si>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</si>
  <si>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</si>
  <si>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</si>
  <si>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</si>
  <si>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</si>
  <si>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</si>
  <si>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0,16
85
65</t>
  </si>
  <si>
    <t>62,47
53,1
40,61</t>
  </si>
  <si>
    <t>749,87
637,39
487,42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</si>
  <si>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</si>
  <si>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</si>
  <si>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</si>
  <si>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</si>
  <si>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311,24
156,25
119,48</t>
  </si>
  <si>
    <t>183,82
_____
127,42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</si>
  <si>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</si>
  <si>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</si>
  <si>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</si>
  <si>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</si>
  <si>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</si>
  <si>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</si>
  <si>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</si>
  <si>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44,23
37,6
28,75</t>
  </si>
  <si>
    <t>530,66
451,06
344,93</t>
  </si>
  <si>
    <t>Итого прямые затраты по акту</t>
  </si>
  <si>
    <t>509,91
_____
101,12</t>
  </si>
  <si>
    <t>6119,78
_____
275,74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</si>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</sst>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1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43.87</v>
      </c>
      <c r="X14" s="27">
        <v>43.87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1375.89/1000</f>
        <v>1.3758900000000001</v>
      </c>
      <c r="I27" s="85"/>
      <c r="J27" s="35" t="s">
        <v>6</v>
      </c>
      <c r="K27" s="86">
        <f>15575.19/1000</f>
        <v>15.575190000000001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1375.89/1000</f>
        <v>1.3758900000000001</v>
      </c>
      <c r="I29" s="85"/>
      <c r="J29" s="35" t="s">
        <v>6</v>
      </c>
      <c r="K29" s="86">
        <f>15575.19/1000</f>
        <v>15.575190000000001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4.3869999999999999E-2</v>
      </c>
      <c r="I30" s="85"/>
      <c r="J30" s="35" t="s">
        <v>8</v>
      </c>
      <c r="K30" s="86">
        <f>(X14+X15)/1000</f>
        <v>4.3869999999999999E-2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509.91</v>
      </c>
      <c r="Z30" s="71">
        <v>433.42</v>
      </c>
      <c r="AA30" s="71">
        <v>331.44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509.91/1000</f>
        <v>0.50990999999999997</v>
      </c>
      <c r="I31" s="85"/>
      <c r="J31" s="35" t="s">
        <v>6</v>
      </c>
      <c r="K31" s="86">
        <f>6119.78/1000</f>
        <v>6.1197799999999996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6119.78</v>
      </c>
      <c r="Z31" s="72">
        <v>5201.8100000000004</v>
      </c>
      <c r="AA31" s="72">
        <v>3977.86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293.54000000000002</v>
      </c>
      <c r="J42" s="134"/>
      <c r="K42" s="134" t="s">
        <v>81</v>
      </c>
      <c r="L42" s="135">
        <v>3522.99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83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89</v>
      </c>
      <c r="D44" s="133" t="s">
        <v>90</v>
      </c>
      <c r="E44" s="134">
        <v>390.46</v>
      </c>
      <c r="F44" s="135">
        <v>390.46</v>
      </c>
      <c r="G44" s="134"/>
      <c r="H44" s="134" t="s">
        <v>91</v>
      </c>
      <c r="I44" s="134">
        <v>62.47</v>
      </c>
      <c r="J44" s="134"/>
      <c r="K44" s="134" t="s">
        <v>92</v>
      </c>
      <c r="L44" s="135">
        <v>749.87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79</v>
      </c>
      <c r="E45" s="134">
        <v>371.54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99</v>
      </c>
      <c r="D46" s="133" t="s">
        <v>83</v>
      </c>
      <c r="E46" s="134">
        <v>903.43</v>
      </c>
      <c r="F46" s="135" t="s">
        <v>100</v>
      </c>
      <c r="G46" s="134"/>
      <c r="H46" s="134" t="s">
        <v>101</v>
      </c>
      <c r="I46" s="134" t="s">
        <v>102</v>
      </c>
      <c r="J46" s="134"/>
      <c r="K46" s="134" t="s">
        <v>103</v>
      </c>
      <c r="L46" s="135" t="s">
        <v>104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105</v>
      </c>
      <c r="D47" s="139" t="s">
        <v>90</v>
      </c>
      <c r="E47" s="140">
        <v>276.43</v>
      </c>
      <c r="F47" s="141">
        <v>276.43</v>
      </c>
      <c r="G47" s="140"/>
      <c r="H47" s="140" t="s">
        <v>106</v>
      </c>
      <c r="I47" s="140">
        <v>44.23</v>
      </c>
      <c r="J47" s="140"/>
      <c r="K47" s="140" t="s">
        <v>107</v>
      </c>
      <c r="L47" s="141">
        <v>530.66</v>
      </c>
      <c r="M47" s="141"/>
      <c r="N47" s="141" t="s">
        <v>77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611.03</v>
      </c>
      <c r="I48" s="144" t="s">
        <v>109</v>
      </c>
      <c r="J48" s="144"/>
      <c r="K48" s="144">
        <v>6395.52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509.91</v>
      </c>
      <c r="I50" s="144"/>
      <c r="J50" s="144"/>
      <c r="K50" s="144">
        <v>6119.78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101.12</v>
      </c>
      <c r="I51" s="144"/>
      <c r="J51" s="144"/>
      <c r="K51" s="144">
        <v>275.74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433.42</v>
      </c>
      <c r="I52" s="147"/>
      <c r="J52" s="147"/>
      <c r="K52" s="147">
        <v>5201.8100000000004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331.44</v>
      </c>
      <c r="I53" s="147"/>
      <c r="J53" s="147"/>
      <c r="K53" s="147">
        <v>3977.86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1375.89</v>
      </c>
      <c r="I55" s="144"/>
      <c r="J55" s="144"/>
      <c r="K55" s="144">
        <v>15575.19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1375.89</v>
      </c>
      <c r="I56" s="144"/>
      <c r="J56" s="144"/>
      <c r="K56" s="144">
        <v>15575.19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1375.89</v>
      </c>
      <c r="I57" s="147"/>
      <c r="J57" s="147"/>
      <c r="K57" s="147">
        <v>15575.19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1375.89/1000</f>
        <v>1.3758900000000001</v>
      </c>
      <c r="H11" s="85"/>
      <c r="I11" s="55" t="s">
        <v>6</v>
      </c>
      <c r="J11" s="86">
        <f>15575.19/1000</f>
        <v>15.575190000000001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1375.89/1000</f>
        <v>1.3758900000000001</v>
      </c>
      <c r="H13" s="122"/>
      <c r="I13" s="55" t="s">
        <v>6</v>
      </c>
      <c r="J13" s="86">
        <f>15575.19/1000</f>
        <v>15.575190000000001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4.3869999999999999E-2</v>
      </c>
      <c r="H14" s="85"/>
      <c r="I14" s="55" t="s">
        <v>8</v>
      </c>
      <c r="J14" s="86">
        <f>(P14+P15)/1000</f>
        <v>4.3869999999999999E-2</v>
      </c>
      <c r="K14" s="87"/>
      <c r="L14" s="58">
        <v>509.91</v>
      </c>
      <c r="M14" s="35" t="s">
        <v>8</v>
      </c>
      <c r="N14" s="57"/>
      <c r="O14" s="26">
        <v>43.87</v>
      </c>
      <c r="P14" s="27">
        <v>43.87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509.91/1000</f>
        <v>0.50990999999999997</v>
      </c>
      <c r="H15" s="117"/>
      <c r="I15" s="55" t="s">
        <v>6</v>
      </c>
      <c r="J15" s="86">
        <f>6119.78/1000</f>
        <v>6.1197799999999996</v>
      </c>
      <c r="K15" s="87"/>
      <c r="L15" s="59">
        <v>6119.78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55.28</v>
      </c>
      <c r="H28" s="154"/>
      <c r="I28" s="154"/>
      <c r="J28" s="134" t="s">
        <v>134</v>
      </c>
      <c r="K28" s="134">
        <v>663.33</v>
      </c>
      <c r="L28" s="155"/>
      <c r="M28" s="154">
        <f>IF(ISNUMBER(K28/G28),IF(NOT(K28/G28=0),K28/G28, " "), " ")</f>
        <v>11.999457308248916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29.71</v>
      </c>
      <c r="F29" s="134" t="s">
        <v>137</v>
      </c>
      <c r="G29" s="134">
        <v>361.27</v>
      </c>
      <c r="H29" s="154"/>
      <c r="I29" s="154"/>
      <c r="J29" s="134" t="s">
        <v>138</v>
      </c>
      <c r="K29" s="134">
        <v>4335.88</v>
      </c>
      <c r="L29" s="155"/>
      <c r="M29" s="154">
        <f>IF(ISNUMBER(K29/G29),IF(NOT(K29/G29=0),K29/G29, " "), " ")</f>
        <v>12.001771528219892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61.93</v>
      </c>
      <c r="I31" s="154">
        <v>123.86</v>
      </c>
      <c r="J31" s="134" t="s">
        <v>144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4</v>
      </c>
      <c r="F32" s="134" t="s">
        <v>149</v>
      </c>
      <c r="G32" s="134">
        <v>25.08</v>
      </c>
      <c r="H32" s="154">
        <v>22.83</v>
      </c>
      <c r="I32" s="154">
        <v>91.32</v>
      </c>
      <c r="J32" s="134" t="s">
        <v>150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611.03</v>
      </c>
      <c r="H34" s="163"/>
      <c r="I34" s="163"/>
      <c r="J34" s="163"/>
      <c r="K34" s="162">
        <v>6395.52</v>
      </c>
      <c r="L34" s="164"/>
      <c r="M34" s="162">
        <f ca="1">IF(ISNUMBER(INDIRECT("K" &amp; ROW())/INDIRECT("G" &amp; ROW())),INDIRECT("K" &amp; ROW())/INDIRECT("G" &amp; ROW()), " ")</f>
        <v>10.466785591542152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509.91</v>
      </c>
      <c r="H36" s="163"/>
      <c r="I36" s="163"/>
      <c r="J36" s="163"/>
      <c r="K36" s="162">
        <v>6119.78</v>
      </c>
      <c r="L36" s="164"/>
      <c r="M36" s="162">
        <f ca="1">IF(ISNUMBER(INDIRECT("K" &amp; ROW())/INDIRECT("G" &amp; ROW())),INDIRECT("K" &amp; ROW())/INDIRECT("G" &amp; ROW()), " ")</f>
        <v>12.00168657214018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101.12</v>
      </c>
      <c r="H37" s="163"/>
      <c r="I37" s="163"/>
      <c r="J37" s="163"/>
      <c r="K37" s="162">
        <v>275.74</v>
      </c>
      <c r="L37" s="164"/>
      <c r="M37" s="162">
        <f ca="1">IF(ISNUMBER(INDIRECT("K" &amp; ROW())/INDIRECT("G" &amp; ROW())),INDIRECT("K" &amp; ROW())/INDIRECT("G" &amp; ROW()), " ")</f>
        <v>2.7268591772151898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433.42</v>
      </c>
      <c r="H38" s="166"/>
      <c r="I38" s="166"/>
      <c r="J38" s="166"/>
      <c r="K38" s="165">
        <v>5201.8100000000004</v>
      </c>
      <c r="L38" s="167"/>
      <c r="M38" s="165">
        <f ca="1">IF(ISNUMBER(INDIRECT("K" &amp; ROW())/INDIRECT("G" &amp; ROW())),INDIRECT("K" &amp; ROW())/INDIRECT("G" &amp; ROW()), " ")</f>
        <v>12.00177656776337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331.44</v>
      </c>
      <c r="H39" s="166"/>
      <c r="I39" s="166"/>
      <c r="J39" s="166"/>
      <c r="K39" s="165">
        <v>3977.86</v>
      </c>
      <c r="L39" s="167"/>
      <c r="M39" s="165">
        <f ca="1">IF(ISNUMBER(INDIRECT("K" &amp; ROW())/INDIRECT("G" &amp; ROW())),INDIRECT("K" &amp; ROW())/INDIRECT("G" &amp; ROW()), " ")</f>
        <v>12.001749939657254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1375.89</v>
      </c>
      <c r="H41" s="163"/>
      <c r="I41" s="163"/>
      <c r="J41" s="163"/>
      <c r="K41" s="162">
        <v>15575.19</v>
      </c>
      <c r="L41" s="164"/>
      <c r="M41" s="162">
        <f ca="1">IF(ISNUMBER(INDIRECT("K" &amp; ROW())/INDIRECT("G" &amp; ROW())),INDIRECT("K" &amp; ROW())/INDIRECT("G" &amp; ROW()), " ")</f>
        <v>11.320083727623574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1375.89</v>
      </c>
      <c r="H42" s="163"/>
      <c r="I42" s="163"/>
      <c r="J42" s="163"/>
      <c r="K42" s="162">
        <v>15575.19</v>
      </c>
      <c r="L42" s="164"/>
      <c r="M42" s="162">
        <f ca="1">IF(ISNUMBER(INDIRECT("K" &amp; ROW())/INDIRECT("G" &amp; ROW())),INDIRECT("K" &amp; ROW())/INDIRECT("G" &amp; ROW()), " ")</f>
        <v>11.320083727623574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1375.89</v>
      </c>
      <c r="H43" s="166"/>
      <c r="I43" s="166"/>
      <c r="J43" s="166"/>
      <c r="K43" s="165">
        <v>15575.19</v>
      </c>
      <c r="L43" s="167"/>
      <c r="M43" s="165">
        <f ca="1">IF(ISNUMBER(INDIRECT("K" &amp; ROW())/INDIRECT("G" &amp; ROW())),INDIRECT("K" &amp; ROW())/INDIRECT("G" &amp; ROW()), " ")</f>
        <v>11.320083727623574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