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37" i="16"/>
  <c r="M36" i="16"/>
  <c r="M40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<sst xmlns="http://schemas.openxmlformats.org/spreadsheetml/2006/main" count="231" uniqueCount="150">
  <si>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</si>
  <si>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</si>
  <si>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</si>
  <si>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</si>
  <si>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</si>
  <si>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</si>
  <si>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</si>
  <si>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</si>
  <si>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</si>
  <si>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</si>
  <si>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</si>
  <si>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</si>
  <si>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</si>
  <si>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</si>
  <si>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</si>
  <si>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</si>
  <si>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</si>
  <si>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</si>
  <si>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</si>
  <si>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</si>
  <si>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</si>
  <si>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</si>
  <si>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</si>
  <si>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</si>
  <si>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</si>
  <si>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</si>
  <si>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</si>
  <si>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</si>
  <si>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</si>
  <si>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</si>
  <si>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</si>
  <si>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</si>
  <si>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</si>
  <si>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</si>
  <si>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</si>
  <si>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</si>
  <si>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</si>
  <si>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</si>
  <si>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</si>
  <si>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</si>
  <si>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</si>
  <si>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</si>
  <si>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</si>
  <si>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</si>
  <si>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</si>
  <si>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</si>
  <si>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</si>
  <si>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</si>
  <si>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</si>
  <si>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</si>
  <si>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</si>
  <si>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</si>
  <si>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</si>
  <si>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</si>
  <si>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</si>
  <si>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</si>
  <si>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</si>
  <si>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</si>
  <si>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</si>
  <si>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</si>
  <si>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</si>
  <si>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</si>
  <si>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</si>
  <si>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</si>
  <si>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</si>
  <si>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</si>
  <si>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</si>
  <si>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</si>
  <si>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</si>
  <si>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Ленина 13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</si>
  <si>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</si>
  <si>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</si>
  <si>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</si>
  <si>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</si>
  <si>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</si>
  <si>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</si>
  <si>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</si>
  <si>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</si>
  <si>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</si>
  <si>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</si>
  <si>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</si>
  <si>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352,3
299,46
229</t>
  </si>
  <si>
    <t>ТЕРр67-11-1
Смена патронов
100 шт.
НР 85% от ФОТ
СП 65% от ФОТ</t>
  </si>
  <si>
    <t>390,46
_____
426</t>
  </si>
  <si>
    <t>16,33
6,64
5,08</t>
  </si>
  <si>
    <t>7,81
_____
8,52</t>
  </si>
  <si>
    <t>121,27
79,67
60,92</t>
  </si>
  <si>
    <t>93,73
_____
27,54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</si>
  <si>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</si>
  <si>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</si>
  <si>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</si>
  <si>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</si>
  <si>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31,12
15,62
11,95</t>
  </si>
  <si>
    <t>18,38
_____
12,74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</si>
  <si>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</si>
  <si>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</si>
  <si>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</si>
  <si>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</si>
  <si>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</si>
  <si>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</si>
  <si>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</si>
  <si>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109,13
_____
20,69</t>
  </si>
  <si>
    <t>1309,88
_____
63,59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</si>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</sst>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49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293.51/1000</f>
        <v>0.29350999999999999</v>
      </c>
      <c r="I27" s="85"/>
      <c r="J27" s="35" t="s">
        <v>6</v>
      </c>
      <c r="K27" s="86">
        <f>3338.29/1000</f>
        <v>3.3382899999999998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293.51/1000</f>
        <v>0.29350999999999999</v>
      </c>
      <c r="I29" s="85"/>
      <c r="J29" s="35" t="s">
        <v>6</v>
      </c>
      <c r="K29" s="86">
        <f>3338.29/1000</f>
        <v>3.3382899999999998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9.1500000000000001E-3</v>
      </c>
      <c r="I30" s="85"/>
      <c r="J30" s="35" t="s">
        <v>8</v>
      </c>
      <c r="K30" s="86">
        <f>(X14+X15)/1000</f>
        <v>9.1500000000000001E-3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109.13/1000</f>
        <v>0.10912999999999999</v>
      </c>
      <c r="I31" s="85"/>
      <c r="J31" s="35" t="s">
        <v>6</v>
      </c>
      <c r="K31" s="86">
        <f>1309.88/1000</f>
        <v>1.3098800000000002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1309.8800000000001</v>
      </c>
      <c r="Z31" s="72">
        <v>1113.4000000000001</v>
      </c>
      <c r="AA31" s="72">
        <v>851.42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812.3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29.35</v>
      </c>
      <c r="J42" s="134"/>
      <c r="K42" s="134" t="s">
        <v>81</v>
      </c>
      <c r="L42" s="135">
        <v>352.3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74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129.82</v>
      </c>
      <c r="I46" s="144" t="s">
        <v>101</v>
      </c>
      <c r="J46" s="144"/>
      <c r="K46" s="144">
        <v>1373.47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109.13</v>
      </c>
      <c r="I48" s="144"/>
      <c r="J48" s="144"/>
      <c r="K48" s="144">
        <v>1309.8800000000001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20.69</v>
      </c>
      <c r="I49" s="144"/>
      <c r="J49" s="144"/>
      <c r="K49" s="144">
        <v>63.59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92.76</v>
      </c>
      <c r="I50" s="147"/>
      <c r="J50" s="147"/>
      <c r="K50" s="147">
        <v>1113.4000000000001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70.930000000000007</v>
      </c>
      <c r="I51" s="147"/>
      <c r="J51" s="147"/>
      <c r="K51" s="147">
        <v>851.42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293.51</v>
      </c>
      <c r="I53" s="144"/>
      <c r="J53" s="144"/>
      <c r="K53" s="144">
        <v>3338.29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293.51</v>
      </c>
      <c r="I54" s="144"/>
      <c r="J54" s="144"/>
      <c r="K54" s="144">
        <v>3338.29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293.51</v>
      </c>
      <c r="I55" s="147"/>
      <c r="J55" s="147"/>
      <c r="K55" s="147">
        <v>3338.29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293.51/1000</f>
        <v>0.29350999999999999</v>
      </c>
      <c r="H11" s="85"/>
      <c r="I11" s="55" t="s">
        <v>6</v>
      </c>
      <c r="J11" s="86">
        <f>3338.29/1000</f>
        <v>3.3382899999999998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293.51/1000</f>
        <v>0.29350999999999999</v>
      </c>
      <c r="H13" s="122"/>
      <c r="I13" s="55" t="s">
        <v>6</v>
      </c>
      <c r="J13" s="86">
        <f>3338.29/1000</f>
        <v>3.3382899999999998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9.1500000000000001E-3</v>
      </c>
      <c r="H14" s="85"/>
      <c r="I14" s="55" t="s">
        <v>8</v>
      </c>
      <c r="J14" s="86">
        <f>(P14+P15)/1000</f>
        <v>9.1500000000000001E-3</v>
      </c>
      <c r="K14" s="87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109.13/1000</f>
        <v>0.10912999999999999</v>
      </c>
      <c r="H15" s="117"/>
      <c r="I15" s="55" t="s">
        <v>6</v>
      </c>
      <c r="J15" s="86">
        <f>1309.88/1000</f>
        <v>1.3098800000000002</v>
      </c>
      <c r="K15" s="87"/>
      <c r="L15" s="59">
        <v>1309.8800000000001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0.79</v>
      </c>
      <c r="F26" s="134" t="s">
        <v>117</v>
      </c>
      <c r="G26" s="134">
        <v>7.79</v>
      </c>
      <c r="H26" s="154"/>
      <c r="I26" s="154"/>
      <c r="J26" s="134" t="s">
        <v>118</v>
      </c>
      <c r="K26" s="134">
        <v>93.5</v>
      </c>
      <c r="L26" s="155"/>
      <c r="M26" s="154">
        <f>IF(ISNUMBER(K26/G26),IF(NOT(K26/G26=0),K26/G26, " "), " ")</f>
        <v>12.002567394094994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0.14000000000000001</v>
      </c>
      <c r="F27" s="134" t="s">
        <v>121</v>
      </c>
      <c r="G27" s="134">
        <v>1.51</v>
      </c>
      <c r="H27" s="154"/>
      <c r="I27" s="154"/>
      <c r="J27" s="134" t="s">
        <v>122</v>
      </c>
      <c r="K27" s="134">
        <v>18.12</v>
      </c>
      <c r="L27" s="155"/>
      <c r="M27" s="154">
        <f>IF(ISNUMBER(K27/G27),IF(NOT(K27/G27=0),K27/G27, " "), " ")</f>
        <v>12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0.24</v>
      </c>
      <c r="F28" s="134" t="s">
        <v>125</v>
      </c>
      <c r="G28" s="134">
        <v>2.75</v>
      </c>
      <c r="H28" s="154"/>
      <c r="I28" s="154"/>
      <c r="J28" s="134" t="s">
        <v>126</v>
      </c>
      <c r="K28" s="134">
        <v>33.03</v>
      </c>
      <c r="L28" s="155"/>
      <c r="M28" s="154">
        <f>IF(ISNUMBER(K28/G28),IF(NOT(K28/G28=0),K28/G28, " "), " ")</f>
        <v>12.010909090909092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7.98</v>
      </c>
      <c r="F29" s="134" t="s">
        <v>129</v>
      </c>
      <c r="G29" s="134">
        <v>97.04</v>
      </c>
      <c r="H29" s="154"/>
      <c r="I29" s="154"/>
      <c r="J29" s="134" t="s">
        <v>130</v>
      </c>
      <c r="K29" s="134">
        <v>1164.6099999999999</v>
      </c>
      <c r="L29" s="155"/>
      <c r="M29" s="154">
        <f>IF(ISNUMBER(K29/G29),IF(NOT(K29/G29=0),K29/G29, " "), " ")</f>
        <v>12.001339653751028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0.2</v>
      </c>
      <c r="F31" s="134" t="s">
        <v>135</v>
      </c>
      <c r="G31" s="134">
        <v>5.9</v>
      </c>
      <c r="H31" s="154">
        <v>61.93</v>
      </c>
      <c r="I31" s="154">
        <v>12.39</v>
      </c>
      <c r="J31" s="134" t="s">
        <v>136</v>
      </c>
      <c r="K31" s="134">
        <v>12.74</v>
      </c>
      <c r="L31" s="155"/>
      <c r="M31" s="154">
        <f>IF(ISNUMBER(K31/G31),IF(NOT(K31/G31=0),K31/G31, " "), " ")</f>
        <v>2.159322033898305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1</v>
      </c>
      <c r="F32" s="134" t="s">
        <v>141</v>
      </c>
      <c r="G32" s="134">
        <v>6.27</v>
      </c>
      <c r="H32" s="154">
        <v>22.83</v>
      </c>
      <c r="I32" s="154">
        <v>22.83</v>
      </c>
      <c r="J32" s="134" t="s">
        <v>142</v>
      </c>
      <c r="K32" s="134">
        <v>23.31</v>
      </c>
      <c r="L32" s="155"/>
      <c r="M32" s="154">
        <f>IF(ISNUMBER(K32/G32),IF(NOT(K32/G32=0),K32/G32, " "), " ")</f>
        <v>3.7177033492822966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2</v>
      </c>
      <c r="F33" s="140" t="s">
        <v>146</v>
      </c>
      <c r="G33" s="140">
        <v>8.52</v>
      </c>
      <c r="H33" s="160">
        <v>13.42</v>
      </c>
      <c r="I33" s="160">
        <v>26.84</v>
      </c>
      <c r="J33" s="140" t="s">
        <v>147</v>
      </c>
      <c r="K33" s="140">
        <v>27.54</v>
      </c>
      <c r="L33" s="161"/>
      <c r="M33" s="160">
        <f>IF(ISNUMBER(K33/G33),IF(NOT(K33/G33=0),K33/G33, " "), " ")</f>
        <v>3.232394366197183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129.82</v>
      </c>
      <c r="H34" s="163"/>
      <c r="I34" s="163"/>
      <c r="J34" s="163"/>
      <c r="K34" s="162">
        <v>1373.47</v>
      </c>
      <c r="L34" s="164"/>
      <c r="M34" s="162">
        <f ca="1">IF(ISNUMBER(INDIRECT("K" &amp; ROW())/INDIRECT("G" &amp; ROW())),INDIRECT("K" &amp; ROW())/INDIRECT("G" &amp; ROW()), " ")</f>
        <v>10.5798028038823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109.13</v>
      </c>
      <c r="H36" s="163"/>
      <c r="I36" s="163"/>
      <c r="J36" s="163"/>
      <c r="K36" s="162">
        <v>1309.8800000000001</v>
      </c>
      <c r="L36" s="164"/>
      <c r="M36" s="162">
        <f ca="1">IF(ISNUMBER(INDIRECT("K" &amp; ROW())/INDIRECT("G" &amp; ROW())),INDIRECT("K" &amp; ROW())/INDIRECT("G" &amp; ROW()), " ")</f>
        <v>12.002932282598737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20.69</v>
      </c>
      <c r="H37" s="163"/>
      <c r="I37" s="163"/>
      <c r="J37" s="163"/>
      <c r="K37" s="162">
        <v>63.59</v>
      </c>
      <c r="L37" s="164"/>
      <c r="M37" s="162">
        <f ca="1">IF(ISNUMBER(INDIRECT("K" &amp; ROW())/INDIRECT("G" &amp; ROW())),INDIRECT("K" &amp; ROW())/INDIRECT("G" &amp; ROW()), " ")</f>
        <v>3.0734654422426293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92.76</v>
      </c>
      <c r="H38" s="166"/>
      <c r="I38" s="166"/>
      <c r="J38" s="166"/>
      <c r="K38" s="165">
        <v>1113.4000000000001</v>
      </c>
      <c r="L38" s="167"/>
      <c r="M38" s="165">
        <f ca="1">IF(ISNUMBER(INDIRECT("K" &amp; ROW())/INDIRECT("G" &amp; ROW())),INDIRECT("K" &amp; ROW())/INDIRECT("G" &amp; ROW()), " ")</f>
        <v>12.003018542475205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70.930000000000007</v>
      </c>
      <c r="H39" s="166"/>
      <c r="I39" s="166"/>
      <c r="J39" s="166"/>
      <c r="K39" s="165">
        <v>851.42</v>
      </c>
      <c r="L39" s="167"/>
      <c r="M39" s="165">
        <f ca="1">IF(ISNUMBER(INDIRECT("K" &amp; ROW())/INDIRECT("G" &amp; ROW())),INDIRECT("K" &amp; ROW())/INDIRECT("G" &amp; ROW()), " ")</f>
        <v>12.003665585788804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293.51</v>
      </c>
      <c r="H41" s="163"/>
      <c r="I41" s="163"/>
      <c r="J41" s="163"/>
      <c r="K41" s="162">
        <v>3338.29</v>
      </c>
      <c r="L41" s="164"/>
      <c r="M41" s="162">
        <f ca="1">IF(ISNUMBER(INDIRECT("K" &amp; ROW())/INDIRECT("G" &amp; ROW())),INDIRECT("K" &amp; ROW())/INDIRECT("G" &amp; ROW()), " ")</f>
        <v>11.373684031208477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293.51</v>
      </c>
      <c r="H42" s="163"/>
      <c r="I42" s="163"/>
      <c r="J42" s="163"/>
      <c r="K42" s="162">
        <v>3338.29</v>
      </c>
      <c r="L42" s="164"/>
      <c r="M42" s="162">
        <f ca="1">IF(ISNUMBER(INDIRECT("K" &amp; ROW())/INDIRECT("G" &amp; ROW())),INDIRECT("K" &amp; ROW())/INDIRECT("G" &amp; ROW()), " ")</f>
        <v>11.373684031208477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293.51</v>
      </c>
      <c r="H43" s="166"/>
      <c r="I43" s="166"/>
      <c r="J43" s="166"/>
      <c r="K43" s="165">
        <v>3338.29</v>
      </c>
      <c r="L43" s="167"/>
      <c r="M43" s="165">
        <f ca="1">IF(ISNUMBER(INDIRECT("K" &amp; ROW())/INDIRECT("G" &amp; ROW())),INDIRECT("K" &amp; ROW())/INDIRECT("G" &amp; ROW()), " ")</f>
        <v>11.373684031208477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2015-12-10T04:54:23Z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