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30" i="16"/>
  <c r="M31" i="16"/>
  <c r="M32" i="16"/>
  <c r="M33" i="16"/>
  <c r="M35" i="16"/>
  <c r="M36" i="16"/>
  <c r="M37" i="16"/>
  <c r="M38" i="16"/>
  <c r="M39" i="16"/>
  <c r="M40" i="16"/>
  <c r="M4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7" i="8"/>
  <c r="K66" i="8"/>
  <c r="H67" i="8"/>
  <c r="H66" i="8"/>
  <c r="J14" i="16"/>
  <c r="G14" i="16"/>
  <c r="K30" i="8"/>
  <c r="H30" i="8"/>
  <c r="A18" i="16"/>
  <c r="B34" i="8"/>
  <c r="M44" i="16"/>
  <c r="M48" i="16"/>
  <c r="M52" i="16"/>
  <c r="M56" i="16"/>
  <c r="M45" i="16"/>
  <c r="M49" i="16"/>
  <c r="M53" i="16"/>
  <c r="M57" i="16"/>
  <c r="M46" i="16"/>
  <c r="M50" i="16"/>
  <c r="M54" i="16"/>
  <c r="M58" i="16"/>
  <c r="M47" i="16"/>
  <c r="M51" i="16"/>
  <c r="M55" i="16"/>
  <c r="M59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9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<sst xmlns="http://schemas.openxmlformats.org/spreadsheetml/2006/main" count="300" uniqueCount="201">
  <si>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</si>
  <si>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</si>
  <si>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</si>
  <si>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</si>
  <si>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</si>
  <si>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</si>
  <si>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</si>
  <si>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</si>
  <si>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</si>
  <si>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</si>
  <si>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</si>
  <si>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</si>
  <si>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</si>
  <si>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</si>
  <si>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</si>
  <si>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</si>
  <si>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</si>
  <si>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</si>
  <si>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</si>
  <si>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</si>
  <si>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</si>
  <si>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</si>
  <si>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</si>
  <si>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</si>
  <si>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</si>
  <si>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</si>
  <si>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</si>
  <si>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</si>
  <si>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</si>
  <si>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</si>
  <si>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</si>
  <si>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</si>
  <si>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</si>
  <si>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</si>
  <si>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</si>
  <si>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</si>
  <si>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</si>
  <si>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</si>
  <si>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</si>
  <si>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</si>
  <si>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</si>
  <si>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</si>
  <si>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</si>
  <si>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</si>
  <si>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</si>
  <si>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</si>
  <si>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</si>
  <si>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</si>
  <si>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</si>
  <si>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</si>
  <si>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</si>
  <si>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</si>
  <si>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</si>
  <si>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</si>
  <si>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</si>
  <si>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</si>
  <si>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</si>
  <si>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</si>
  <si>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</si>
  <si>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</si>
  <si>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</si>
  <si>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</si>
  <si>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</si>
  <si>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</si>
  <si>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</si>
  <si>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</si>
  <si>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17.12.2015</t>
  </si>
  <si>
    <t>01.09.2015</t>
  </si>
  <si>
    <t>30.09.2015</t>
  </si>
  <si>
    <t>О ПРИЕМКЕ ВЫПОЛНЕННЫХ РАБОТ за Сентябрь 2015</t>
  </si>
  <si>
    <t>на Пионерская 2</t>
  </si>
  <si>
    <t>Сдал:  _________________ //</t>
  </si>
  <si>
    <t>Принял:  _________________ //</t>
  </si>
  <si>
    <t>Раздел 3. СЕНТЯБРЬ</t>
  </si>
  <si>
    <t>ремонт фасада</t>
  </si>
  <si>
    <t>ТЕРр61-10-1
Ремонт штукатурки гладких фасадов по камню и бетону с земли и лесов: цементно-известковым раствором площадью отдельных мест до 5 м2 толщиной слоя до 20 мм
100 м2 отремонтированной поверхности
НР 67%=79%*0.85 от ФОТ
СП 40%=50%*0.8 от ФОТ</t>
  </si>
  <si>
    <t>0,34
67
40</t>
  </si>
  <si>
    <t>2230,33
_____
1413,49</t>
  </si>
  <si>
    <t>1239
599
379</t>
  </si>
  <si>
    <t>758
_____
480</t>
  </si>
  <si>
    <t>11120
6100
3642</t>
  </si>
  <si>
    <t>9104
_____
2014</t>
  </si>
  <si>
    <t>Р</t>
  </si>
  <si>
    <t>ТЕРр61-12-1
Ремонт штукатурки гладких фасадов по камню и бетону с люлек: цементно-известковым раствором площадью отдельных мест до 5 м2 толщиной слоя до 20 мм
100 м2 отремонтированной поверхности
НР 67%=79%*0.85 от ФОТ
СП 40%=50%*0.8 от ФОТ</t>
  </si>
  <si>
    <t>0,2
67
40</t>
  </si>
  <si>
    <t>2614,87
_____
1413,49</t>
  </si>
  <si>
    <t>806
413
262</t>
  </si>
  <si>
    <t>523
_____
283</t>
  </si>
  <si>
    <t>7464
4207
2512</t>
  </si>
  <si>
    <t>6279
_____
1185</t>
  </si>
  <si>
    <t>ТЕРр62-19-1
Окраска известковыми составами ранее окрашенных фасадов простых: по штукатурке с земли и лесов
100 м2 окрашиваемой поверхности (без вычета проемов)
НР 68%=80%*0.85 от ФОТ
СП 40%=50%*0.8 от ФОТ</t>
  </si>
  <si>
    <t>0,28
68
40</t>
  </si>
  <si>
    <t>190,69
_____
158,08</t>
  </si>
  <si>
    <t>99
42
27</t>
  </si>
  <si>
    <t>53
_____
45</t>
  </si>
  <si>
    <t>877
436
256</t>
  </si>
  <si>
    <t>641
_____
231</t>
  </si>
  <si>
    <t>ТЕРр62-19-3
Окраска известковыми составами ранее окрашенных фасадов простых: по штукатурке с люлек
100 м2 окрашиваемой поверхности (без вычета проемов)
НР 68%=80%*0.85 от ФОТ
СП 40%=50%*0.8 от ФОТ</t>
  </si>
  <si>
    <t>0,952
68
40</t>
  </si>
  <si>
    <t>331,49
_____
158,08</t>
  </si>
  <si>
    <t>469
253
158</t>
  </si>
  <si>
    <t>316
_____
150</t>
  </si>
  <si>
    <t>4592
2577
1516</t>
  </si>
  <si>
    <t>3790
_____
785</t>
  </si>
  <si>
    <t>ТЕРр69-9-1
Очистка помещений от строительного мусора
100 т мусора
НР 66%=78%*0.85 от ФОТ
СП 40%=50%*0.8 от ФОТ</t>
  </si>
  <si>
    <t>0,02614
66
40</t>
  </si>
  <si>
    <t>51
40
26</t>
  </si>
  <si>
    <t>616
407
246</t>
  </si>
  <si>
    <t>С600-2029-1
Погрузочные работы при автомобильных перевозках: мусор строительный
т
НР 85%=100%*0.85 от ФОТ
СП 48%=60%*0.8 от ФОТ</t>
  </si>
  <si>
    <t>2,614
85
48</t>
  </si>
  <si>
    <t>С601-9002
Перевозка грузов автомобилями-самосвалами (работающими вне карьеров): расстояние 2 км, класс груза I
т
НР 0%=0%*0.85 от ФОТ
СП 0%=0%*0.8 от ФОТ</t>
  </si>
  <si>
    <t>2,614
0
0</t>
  </si>
  <si>
    <t>Итого прямые затраты по акту</t>
  </si>
  <si>
    <t>1701
_____
958</t>
  </si>
  <si>
    <t>20430
_____
4215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</si>
  <si>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</si>
  <si>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</si>
  <si>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</si>
  <si>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</si>
  <si>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</si>
  <si>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</si>
  <si>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</si>
  <si>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Штукатурные работы (ремонтно-строительные)</t>
  </si>
  <si>
    <t xml:space="preserve">    Малярные работы (ремонтно-строительные)</t>
  </si>
  <si>
    <t xml:space="preserve">    Прочие ремонтно-строительные работы</t>
  </si>
  <si>
    <t xml:space="preserve">    Погрузо-разгрузочные работы при автоперевозках</t>
  </si>
  <si>
    <t xml:space="preserve">    Перевозка грузов автотранспортом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</si>
  <si>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</si>
  <si>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</si>
  <si>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</si>
  <si>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</si>
  <si>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</si>
  <si>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</si>
  <si>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</si>
  <si>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</si>
  <si>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</si>
  <si>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</si>
  <si>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1-2-5</t>
  </si>
  <si>
    <t>Затраты труда рабочих (ср 2,5)</t>
  </si>
  <si>
    <t xml:space="preserve">10,33
</t>
  </si>
  <si>
    <t xml:space="preserve">124,05
</t>
  </si>
  <si>
    <t>1-3-2</t>
  </si>
  <si>
    <t>Затраты труда рабочих (ср 3,2)</t>
  </si>
  <si>
    <t xml:space="preserve">11,05
</t>
  </si>
  <si>
    <t xml:space="preserve">132,66
</t>
  </si>
  <si>
    <t xml:space="preserve">                  Машины и механизмы</t>
  </si>
  <si>
    <t>Лебедки электрические тяговым усилием: до 5,79 кН (0,59 т)</t>
  </si>
  <si>
    <t xml:space="preserve">маш.-ч
</t>
  </si>
  <si>
    <t xml:space="preserve">2,31
</t>
  </si>
  <si>
    <t xml:space="preserve">7
</t>
  </si>
  <si>
    <t>МТРиЭ ЧО, Пост. № 19/1</t>
  </si>
  <si>
    <t>Автомобили бортовые, грузоподъемность: до 5 т</t>
  </si>
  <si>
    <t xml:space="preserve">103,2
</t>
  </si>
  <si>
    <t xml:space="preserve">587
</t>
  </si>
  <si>
    <t>С600-2029-1</t>
  </si>
  <si>
    <t>Погрузочные работы при автомобильных перевозках: мусор строительный</t>
  </si>
  <si>
    <t xml:space="preserve">т
</t>
  </si>
  <si>
    <t xml:space="preserve">3,3
</t>
  </si>
  <si>
    <t xml:space="preserve">28,62
</t>
  </si>
  <si>
    <t>С601-9002</t>
  </si>
  <si>
    <t>Перевозка грузов автомобилями-самосвалами (работающими вне карьеров): расстояние 2 км, класс груза I</t>
  </si>
  <si>
    <t xml:space="preserve">5,69
</t>
  </si>
  <si>
    <t xml:space="preserve">28,47
</t>
  </si>
  <si>
    <t xml:space="preserve">                  Материалы</t>
  </si>
  <si>
    <t>101-1712</t>
  </si>
  <si>
    <t>Шпатлевка клеевая</t>
  </si>
  <si>
    <t xml:space="preserve">4950
</t>
  </si>
  <si>
    <t xml:space="preserve">25053,47
</t>
  </si>
  <si>
    <t>13.01.138</t>
  </si>
  <si>
    <t>101-1757</t>
  </si>
  <si>
    <t>Ветошь</t>
  </si>
  <si>
    <t xml:space="preserve">кг
</t>
  </si>
  <si>
    <t xml:space="preserve">7,02
</t>
  </si>
  <si>
    <t xml:space="preserve">39,18
</t>
  </si>
  <si>
    <t>26.10.030</t>
  </si>
  <si>
    <t>101-1974</t>
  </si>
  <si>
    <t>Пигмент тертый</t>
  </si>
  <si>
    <t xml:space="preserve">56,4
</t>
  </si>
  <si>
    <t xml:space="preserve">290,53
</t>
  </si>
  <si>
    <t>К=1,1 МТРиЭ ЧО, Пост.от 14.05.2015 г. №19/1</t>
  </si>
  <si>
    <t>402-0083</t>
  </si>
  <si>
    <t>Раствор готовый отделочный тяжелый: цементно-известковый 1:1:6</t>
  </si>
  <si>
    <t xml:space="preserve">м3
</t>
  </si>
  <si>
    <t xml:space="preserve">642
</t>
  </si>
  <si>
    <t xml:space="preserve">2689,91
</t>
  </si>
  <si>
    <t>МТРиЭ ЧО, Пост.от 14.05.2015 г. №19/1, п.081</t>
  </si>
  <si>
    <t>405-0253</t>
  </si>
  <si>
    <t>Известь строительная: негашеная комовая, сорт I</t>
  </si>
  <si>
    <t xml:space="preserve">722,97
</t>
  </si>
  <si>
    <t xml:space="preserve">4858,89
</t>
  </si>
  <si>
    <t>МТРиЭ ЧО, Пост.от 14.05.2015 г. №19/1, п.372</t>
  </si>
  <si>
    <t>411-0001</t>
  </si>
  <si>
    <t>Вода</t>
  </si>
  <si>
    <t xml:space="preserve">3,11
</t>
  </si>
  <si>
    <t xml:space="preserve">22,77
</t>
  </si>
  <si>
    <t>Среднее (26.01.015, 26.01.017)</t>
  </si>
  <si>
    <t xml:space="preserve">          Неучтенные ресурсы</t>
  </si>
  <si>
    <t>509-9900</t>
  </si>
  <si>
    <t>Строительный мусор</t>
  </si>
  <si>
    <t xml:space="preserve">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</si>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</sst>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5"/>
  <sheetViews>
    <sheetView showGridLines="0" tabSelected="1" topLeftCell="A31" workbookViewId="0">
      <selection activeCell="A49" sqref="A49:G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157.28</v>
      </c>
      <c r="X14" s="27">
        <v>157.28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5129.17/1000</f>
        <v>5.1291700000000002</v>
      </c>
      <c r="I27" s="85"/>
      <c r="J27" s="35" t="s">
        <v>6</v>
      </c>
      <c r="K27" s="86">
        <f>48149.47/1000</f>
        <v>48.149470000000001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0.15728</v>
      </c>
      <c r="I30" s="85"/>
      <c r="J30" s="35" t="s">
        <v>8</v>
      </c>
      <c r="K30" s="86">
        <f>(X14+X15)/1000</f>
        <v>0.15728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1701</v>
      </c>
      <c r="Z30" s="71">
        <v>1347</v>
      </c>
      <c r="AA30" s="71">
        <v>852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1701/1000</f>
        <v>1.7010000000000001</v>
      </c>
      <c r="I31" s="85"/>
      <c r="J31" s="35" t="s">
        <v>6</v>
      </c>
      <c r="K31" s="86">
        <f>20430/1000</f>
        <v>20.43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20430</v>
      </c>
      <c r="Z31" s="72">
        <v>13727</v>
      </c>
      <c r="AA31" s="72">
        <v>8171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102.6" x14ac:dyDescent="0.25">
      <c r="A42" s="132">
        <v>1</v>
      </c>
      <c r="B42" s="133">
        <v>7</v>
      </c>
      <c r="C42" s="134" t="s">
        <v>75</v>
      </c>
      <c r="D42" s="135" t="s">
        <v>76</v>
      </c>
      <c r="E42" s="136">
        <v>3645.46</v>
      </c>
      <c r="F42" s="137" t="s">
        <v>77</v>
      </c>
      <c r="G42" s="136">
        <v>1.64</v>
      </c>
      <c r="H42" s="136" t="s">
        <v>78</v>
      </c>
      <c r="I42" s="136" t="s">
        <v>79</v>
      </c>
      <c r="J42" s="136">
        <v>1</v>
      </c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>
        <v>2</v>
      </c>
    </row>
    <row r="43" spans="1:22" ht="102.6" x14ac:dyDescent="0.25">
      <c r="A43" s="132">
        <v>2</v>
      </c>
      <c r="B43" s="133">
        <v>8</v>
      </c>
      <c r="C43" s="134" t="s">
        <v>83</v>
      </c>
      <c r="D43" s="135" t="s">
        <v>84</v>
      </c>
      <c r="E43" s="136">
        <v>4028.36</v>
      </c>
      <c r="F43" s="137" t="s">
        <v>85</v>
      </c>
      <c r="G43" s="136"/>
      <c r="H43" s="136" t="s">
        <v>86</v>
      </c>
      <c r="I43" s="136" t="s">
        <v>87</v>
      </c>
      <c r="J43" s="136"/>
      <c r="K43" s="136" t="s">
        <v>88</v>
      </c>
      <c r="L43" s="137" t="s">
        <v>89</v>
      </c>
      <c r="M43" s="137"/>
      <c r="N43" s="137" t="s">
        <v>82</v>
      </c>
      <c r="O43" s="137"/>
      <c r="P43" s="137"/>
      <c r="Q43" s="137"/>
      <c r="R43" s="137"/>
      <c r="S43" s="137"/>
      <c r="T43" s="137"/>
      <c r="U43" s="137"/>
      <c r="V43" s="137"/>
    </row>
    <row r="44" spans="1:22" ht="91.2" x14ac:dyDescent="0.25">
      <c r="A44" s="132">
        <v>3</v>
      </c>
      <c r="B44" s="133">
        <v>9</v>
      </c>
      <c r="C44" s="134" t="s">
        <v>90</v>
      </c>
      <c r="D44" s="135" t="s">
        <v>91</v>
      </c>
      <c r="E44" s="136">
        <v>352.1</v>
      </c>
      <c r="F44" s="137" t="s">
        <v>92</v>
      </c>
      <c r="G44" s="136">
        <v>3.33</v>
      </c>
      <c r="H44" s="136" t="s">
        <v>93</v>
      </c>
      <c r="I44" s="136" t="s">
        <v>94</v>
      </c>
      <c r="J44" s="136">
        <v>1</v>
      </c>
      <c r="K44" s="136" t="s">
        <v>95</v>
      </c>
      <c r="L44" s="137" t="s">
        <v>96</v>
      </c>
      <c r="M44" s="137"/>
      <c r="N44" s="137" t="s">
        <v>82</v>
      </c>
      <c r="O44" s="137"/>
      <c r="P44" s="137"/>
      <c r="Q44" s="137"/>
      <c r="R44" s="137"/>
      <c r="S44" s="137"/>
      <c r="T44" s="137"/>
      <c r="U44" s="137"/>
      <c r="V44" s="137">
        <v>5</v>
      </c>
    </row>
    <row r="45" spans="1:22" ht="91.2" x14ac:dyDescent="0.25">
      <c r="A45" s="132">
        <v>4</v>
      </c>
      <c r="B45" s="133">
        <v>10</v>
      </c>
      <c r="C45" s="134" t="s">
        <v>97</v>
      </c>
      <c r="D45" s="135" t="s">
        <v>98</v>
      </c>
      <c r="E45" s="136">
        <v>492.67</v>
      </c>
      <c r="F45" s="137" t="s">
        <v>99</v>
      </c>
      <c r="G45" s="136">
        <v>3.1</v>
      </c>
      <c r="H45" s="136" t="s">
        <v>100</v>
      </c>
      <c r="I45" s="136" t="s">
        <v>101</v>
      </c>
      <c r="J45" s="136">
        <v>3</v>
      </c>
      <c r="K45" s="136" t="s">
        <v>102</v>
      </c>
      <c r="L45" s="137" t="s">
        <v>103</v>
      </c>
      <c r="M45" s="137"/>
      <c r="N45" s="137" t="s">
        <v>82</v>
      </c>
      <c r="O45" s="137"/>
      <c r="P45" s="137"/>
      <c r="Q45" s="137"/>
      <c r="R45" s="137"/>
      <c r="S45" s="137"/>
      <c r="T45" s="137"/>
      <c r="U45" s="137"/>
      <c r="V45" s="137">
        <v>17</v>
      </c>
    </row>
    <row r="46" spans="1:22" ht="68.400000000000006" x14ac:dyDescent="0.25">
      <c r="A46" s="132">
        <v>5</v>
      </c>
      <c r="B46" s="133">
        <v>11</v>
      </c>
      <c r="C46" s="134" t="s">
        <v>104</v>
      </c>
      <c r="D46" s="135" t="s">
        <v>105</v>
      </c>
      <c r="E46" s="136">
        <v>1965.31</v>
      </c>
      <c r="F46" s="137">
        <v>1965.31</v>
      </c>
      <c r="G46" s="136"/>
      <c r="H46" s="136" t="s">
        <v>106</v>
      </c>
      <c r="I46" s="136">
        <v>51</v>
      </c>
      <c r="J46" s="136"/>
      <c r="K46" s="136" t="s">
        <v>107</v>
      </c>
      <c r="L46" s="137">
        <v>616</v>
      </c>
      <c r="M46" s="137"/>
      <c r="N46" s="137" t="s">
        <v>82</v>
      </c>
      <c r="O46" s="137"/>
      <c r="P46" s="137"/>
      <c r="Q46" s="137"/>
      <c r="R46" s="137"/>
      <c r="S46" s="137"/>
      <c r="T46" s="137"/>
      <c r="U46" s="137"/>
      <c r="V46" s="137"/>
    </row>
    <row r="47" spans="1:22" ht="68.400000000000006" x14ac:dyDescent="0.25">
      <c r="A47" s="132">
        <v>6</v>
      </c>
      <c r="B47" s="133">
        <v>12</v>
      </c>
      <c r="C47" s="134" t="s">
        <v>108</v>
      </c>
      <c r="D47" s="135" t="s">
        <v>109</v>
      </c>
      <c r="E47" s="136">
        <v>3.3</v>
      </c>
      <c r="F47" s="137"/>
      <c r="G47" s="136">
        <v>3.3</v>
      </c>
      <c r="H47" s="136">
        <v>9</v>
      </c>
      <c r="I47" s="136"/>
      <c r="J47" s="136">
        <v>9</v>
      </c>
      <c r="K47" s="136">
        <v>75</v>
      </c>
      <c r="L47" s="137"/>
      <c r="M47" s="137"/>
      <c r="N47" s="137" t="s">
        <v>82</v>
      </c>
      <c r="O47" s="137"/>
      <c r="P47" s="137"/>
      <c r="Q47" s="137"/>
      <c r="R47" s="137"/>
      <c r="S47" s="137"/>
      <c r="T47" s="137"/>
      <c r="U47" s="137"/>
      <c r="V47" s="137">
        <v>75</v>
      </c>
    </row>
    <row r="48" spans="1:22" ht="79.8" x14ac:dyDescent="0.25">
      <c r="A48" s="138">
        <v>7</v>
      </c>
      <c r="B48" s="139">
        <v>13</v>
      </c>
      <c r="C48" s="140" t="s">
        <v>110</v>
      </c>
      <c r="D48" s="141" t="s">
        <v>111</v>
      </c>
      <c r="E48" s="142">
        <v>5.69</v>
      </c>
      <c r="F48" s="143"/>
      <c r="G48" s="142">
        <v>5.69</v>
      </c>
      <c r="H48" s="142">
        <v>15</v>
      </c>
      <c r="I48" s="142"/>
      <c r="J48" s="142">
        <v>15</v>
      </c>
      <c r="K48" s="142">
        <v>74</v>
      </c>
      <c r="L48" s="143"/>
      <c r="M48" s="143"/>
      <c r="N48" s="143" t="s">
        <v>82</v>
      </c>
      <c r="O48" s="143"/>
      <c r="P48" s="143"/>
      <c r="Q48" s="143"/>
      <c r="R48" s="143"/>
      <c r="S48" s="143"/>
      <c r="T48" s="143"/>
      <c r="U48" s="143"/>
      <c r="V48" s="143">
        <v>74</v>
      </c>
    </row>
    <row r="49" spans="1:22" ht="34.200000000000003" x14ac:dyDescent="0.25">
      <c r="A49" s="144" t="s">
        <v>112</v>
      </c>
      <c r="B49" s="145"/>
      <c r="C49" s="145"/>
      <c r="D49" s="145"/>
      <c r="E49" s="145"/>
      <c r="F49" s="145"/>
      <c r="G49" s="145"/>
      <c r="H49" s="146">
        <v>2688</v>
      </c>
      <c r="I49" s="146" t="s">
        <v>113</v>
      </c>
      <c r="J49" s="146">
        <v>29</v>
      </c>
      <c r="K49" s="146">
        <v>24818</v>
      </c>
      <c r="L49" s="146" t="s">
        <v>114</v>
      </c>
      <c r="M49" s="146"/>
      <c r="N49" s="146"/>
      <c r="O49" s="146"/>
      <c r="P49" s="146"/>
      <c r="Q49" s="146"/>
      <c r="R49" s="146"/>
      <c r="S49" s="146"/>
      <c r="T49" s="146"/>
      <c r="U49" s="146"/>
      <c r="V49" s="146">
        <v>173</v>
      </c>
    </row>
    <row r="50" spans="1:22" x14ac:dyDescent="0.25">
      <c r="A50" s="144" t="s">
        <v>115</v>
      </c>
      <c r="B50" s="145"/>
      <c r="C50" s="145"/>
      <c r="D50" s="145"/>
      <c r="E50" s="145"/>
      <c r="F50" s="145"/>
      <c r="G50" s="145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</row>
    <row r="51" spans="1:22" x14ac:dyDescent="0.25">
      <c r="A51" s="144" t="s">
        <v>116</v>
      </c>
      <c r="B51" s="145"/>
      <c r="C51" s="145"/>
      <c r="D51" s="145"/>
      <c r="E51" s="145"/>
      <c r="F51" s="145"/>
      <c r="G51" s="145"/>
      <c r="H51" s="146">
        <v>1701</v>
      </c>
      <c r="I51" s="146"/>
      <c r="J51" s="146"/>
      <c r="K51" s="146">
        <v>20430</v>
      </c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</row>
    <row r="52" spans="1:22" x14ac:dyDescent="0.25">
      <c r="A52" s="144" t="s">
        <v>117</v>
      </c>
      <c r="B52" s="145"/>
      <c r="C52" s="145"/>
      <c r="D52" s="145"/>
      <c r="E52" s="145"/>
      <c r="F52" s="145"/>
      <c r="G52" s="145"/>
      <c r="H52" s="146">
        <v>958</v>
      </c>
      <c r="I52" s="146"/>
      <c r="J52" s="146"/>
      <c r="K52" s="146">
        <v>4215</v>
      </c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</row>
    <row r="53" spans="1:22" x14ac:dyDescent="0.25">
      <c r="A53" s="144" t="s">
        <v>118</v>
      </c>
      <c r="B53" s="145"/>
      <c r="C53" s="145"/>
      <c r="D53" s="145"/>
      <c r="E53" s="145"/>
      <c r="F53" s="145"/>
      <c r="G53" s="145"/>
      <c r="H53" s="146">
        <v>29</v>
      </c>
      <c r="I53" s="146"/>
      <c r="J53" s="146"/>
      <c r="K53" s="146">
        <v>173</v>
      </c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</row>
    <row r="54" spans="1:22" x14ac:dyDescent="0.25">
      <c r="A54" s="147" t="s">
        <v>119</v>
      </c>
      <c r="B54" s="148"/>
      <c r="C54" s="148"/>
      <c r="D54" s="148"/>
      <c r="E54" s="148"/>
      <c r="F54" s="148"/>
      <c r="G54" s="148"/>
      <c r="H54" s="149">
        <v>1347</v>
      </c>
      <c r="I54" s="149"/>
      <c r="J54" s="149"/>
      <c r="K54" s="149">
        <v>13727</v>
      </c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</row>
    <row r="55" spans="1:22" x14ac:dyDescent="0.25">
      <c r="A55" s="147" t="s">
        <v>120</v>
      </c>
      <c r="B55" s="148"/>
      <c r="C55" s="148"/>
      <c r="D55" s="148"/>
      <c r="E55" s="148"/>
      <c r="F55" s="148"/>
      <c r="G55" s="148"/>
      <c r="H55" s="149">
        <v>852</v>
      </c>
      <c r="I55" s="149"/>
      <c r="J55" s="149"/>
      <c r="K55" s="149">
        <v>8171</v>
      </c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</row>
    <row r="56" spans="1:22" x14ac:dyDescent="0.25">
      <c r="A56" s="147" t="s">
        <v>121</v>
      </c>
      <c r="B56" s="148"/>
      <c r="C56" s="148"/>
      <c r="D56" s="148"/>
      <c r="E56" s="148"/>
      <c r="F56" s="148"/>
      <c r="G56" s="148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</row>
    <row r="57" spans="1:22" x14ac:dyDescent="0.25">
      <c r="A57" s="144" t="s">
        <v>122</v>
      </c>
      <c r="B57" s="145"/>
      <c r="C57" s="145"/>
      <c r="D57" s="145"/>
      <c r="E57" s="145"/>
      <c r="F57" s="145"/>
      <c r="G57" s="145"/>
      <c r="H57" s="146">
        <v>3698</v>
      </c>
      <c r="I57" s="146"/>
      <c r="J57" s="146"/>
      <c r="K57" s="146">
        <v>35044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4" t="s">
        <v>123</v>
      </c>
      <c r="B58" s="145"/>
      <c r="C58" s="145"/>
      <c r="D58" s="145"/>
      <c r="E58" s="145"/>
      <c r="F58" s="145"/>
      <c r="G58" s="145"/>
      <c r="H58" s="146">
        <v>1048</v>
      </c>
      <c r="I58" s="146"/>
      <c r="J58" s="146"/>
      <c r="K58" s="146">
        <v>10254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4" t="s">
        <v>124</v>
      </c>
      <c r="B59" s="145"/>
      <c r="C59" s="145"/>
      <c r="D59" s="145"/>
      <c r="E59" s="145"/>
      <c r="F59" s="145"/>
      <c r="G59" s="145"/>
      <c r="H59" s="146">
        <v>117</v>
      </c>
      <c r="I59" s="146"/>
      <c r="J59" s="146"/>
      <c r="K59" s="146">
        <v>1269</v>
      </c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x14ac:dyDescent="0.25">
      <c r="A60" s="144" t="s">
        <v>125</v>
      </c>
      <c r="B60" s="145"/>
      <c r="C60" s="145"/>
      <c r="D60" s="145"/>
      <c r="E60" s="145"/>
      <c r="F60" s="145"/>
      <c r="G60" s="145"/>
      <c r="H60" s="146">
        <v>9</v>
      </c>
      <c r="I60" s="146"/>
      <c r="J60" s="146"/>
      <c r="K60" s="146">
        <v>75</v>
      </c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</row>
    <row r="61" spans="1:22" x14ac:dyDescent="0.25">
      <c r="A61" s="144" t="s">
        <v>126</v>
      </c>
      <c r="B61" s="145"/>
      <c r="C61" s="145"/>
      <c r="D61" s="145"/>
      <c r="E61" s="145"/>
      <c r="F61" s="145"/>
      <c r="G61" s="145"/>
      <c r="H61" s="146">
        <v>15</v>
      </c>
      <c r="I61" s="146"/>
      <c r="J61" s="146"/>
      <c r="K61" s="146">
        <v>74</v>
      </c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x14ac:dyDescent="0.25">
      <c r="A62" s="144" t="s">
        <v>127</v>
      </c>
      <c r="B62" s="145"/>
      <c r="C62" s="145"/>
      <c r="D62" s="145"/>
      <c r="E62" s="145"/>
      <c r="F62" s="145"/>
      <c r="G62" s="145"/>
      <c r="H62" s="146">
        <v>4887</v>
      </c>
      <c r="I62" s="146"/>
      <c r="J62" s="146"/>
      <c r="K62" s="146">
        <v>46716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ht="30" customHeight="1" x14ac:dyDescent="0.25">
      <c r="A63" s="144" t="s">
        <v>128</v>
      </c>
      <c r="B63" s="145"/>
      <c r="C63" s="145"/>
      <c r="D63" s="145"/>
      <c r="E63" s="145"/>
      <c r="F63" s="145"/>
      <c r="G63" s="145"/>
      <c r="H63" s="146">
        <v>242.17</v>
      </c>
      <c r="I63" s="146"/>
      <c r="J63" s="146"/>
      <c r="K63" s="146">
        <v>1433.47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7" t="s">
        <v>129</v>
      </c>
      <c r="B64" s="148"/>
      <c r="C64" s="148"/>
      <c r="D64" s="148"/>
      <c r="E64" s="148"/>
      <c r="F64" s="148"/>
      <c r="G64" s="148"/>
      <c r="H64" s="149">
        <v>5129.17</v>
      </c>
      <c r="I64" s="149"/>
      <c r="J64" s="149"/>
      <c r="K64" s="149">
        <v>48149.47</v>
      </c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</row>
    <row r="65" spans="1:22" x14ac:dyDescent="0.25">
      <c r="A65" s="50"/>
      <c r="B65" s="39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</row>
    <row r="66" spans="1:22" x14ac:dyDescent="0.25">
      <c r="A66" s="50"/>
      <c r="B66" s="39"/>
      <c r="C66" s="73" t="s">
        <v>64</v>
      </c>
      <c r="D66" s="48"/>
      <c r="E66" s="48"/>
      <c r="F66" s="48"/>
      <c r="G66" s="48"/>
      <c r="H66" s="74">
        <f>IF(ISBLANK(Y30),"",ROUND(Z30/Y30,2)*100)</f>
        <v>79</v>
      </c>
      <c r="I66" s="48"/>
      <c r="J66" s="48"/>
      <c r="K66" s="74">
        <f>IF(ISBLANK(Y31),"",ROUND(Z31/Y31,2)*100)</f>
        <v>67</v>
      </c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</row>
    <row r="67" spans="1:22" x14ac:dyDescent="0.25">
      <c r="A67" s="50"/>
      <c r="B67" s="39"/>
      <c r="C67" s="73" t="s">
        <v>65</v>
      </c>
      <c r="D67" s="48"/>
      <c r="E67" s="48"/>
      <c r="F67" s="48"/>
      <c r="G67" s="48"/>
      <c r="H67" s="45">
        <f>IF(ISBLANK(Y30),"",ROUND(AA30/Y30,2)*100)</f>
        <v>50</v>
      </c>
      <c r="I67" s="48"/>
      <c r="J67" s="48"/>
      <c r="K67" s="45">
        <f>IF(ISBLANK(Y31),"",ROUND(AA31/Y31,2)*100)</f>
        <v>40</v>
      </c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spans="1:22" x14ac:dyDescent="0.25">
      <c r="A68" s="28"/>
      <c r="B68" s="28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</row>
    <row r="69" spans="1:22" x14ac:dyDescent="0.25">
      <c r="B69" s="75" t="s">
        <v>71</v>
      </c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</row>
    <row r="70" spans="1:22" x14ac:dyDescent="0.25">
      <c r="B70" s="3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</row>
    <row r="71" spans="1:22" x14ac:dyDescent="0.25">
      <c r="B71" s="75" t="s">
        <v>72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</row>
    <row r="72" spans="1:22" x14ac:dyDescent="0.25">
      <c r="B72" s="46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</row>
    <row r="74" spans="1:22" x14ac:dyDescent="0.25">
      <c r="C74" s="49"/>
      <c r="D74" s="49"/>
      <c r="E74" s="49"/>
      <c r="F74" s="49"/>
      <c r="G74" s="49"/>
    </row>
    <row r="75" spans="1:22" x14ac:dyDescent="0.25">
      <c r="C75" s="49"/>
      <c r="D75" s="49"/>
      <c r="E75" s="49"/>
      <c r="F75" s="49"/>
      <c r="G75" s="49"/>
    </row>
    <row r="76" spans="1:22" x14ac:dyDescent="0.25">
      <c r="C76" s="49"/>
      <c r="D76" s="49"/>
      <c r="E76" s="49"/>
      <c r="F76" s="49"/>
      <c r="G76" s="4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</sheetData>
  <mergeCells count="50">
    <mergeCell ref="A59:G59"/>
    <mergeCell ref="A60:G60"/>
    <mergeCell ref="A61:G61"/>
    <mergeCell ref="A62:G62"/>
    <mergeCell ref="A63:G63"/>
    <mergeCell ref="A64:G64"/>
    <mergeCell ref="A53:G53"/>
    <mergeCell ref="A54:G54"/>
    <mergeCell ref="A55:G55"/>
    <mergeCell ref="A56:G56"/>
    <mergeCell ref="A57:G57"/>
    <mergeCell ref="A58:G58"/>
    <mergeCell ref="A40:V40"/>
    <mergeCell ref="A41:V41"/>
    <mergeCell ref="A49:G49"/>
    <mergeCell ref="A50:G50"/>
    <mergeCell ref="A51:G51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4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5129.17/1000</f>
        <v>5.1291700000000002</v>
      </c>
      <c r="H11" s="85"/>
      <c r="I11" s="55" t="s">
        <v>6</v>
      </c>
      <c r="J11" s="86">
        <f>48149.47/1000</f>
        <v>48.149470000000001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0.15728</v>
      </c>
      <c r="H14" s="85"/>
      <c r="I14" s="55" t="s">
        <v>8</v>
      </c>
      <c r="J14" s="86">
        <f>(P14+P15)/1000</f>
        <v>0.15728</v>
      </c>
      <c r="K14" s="87"/>
      <c r="L14" s="58">
        <v>1754</v>
      </c>
      <c r="M14" s="35" t="s">
        <v>8</v>
      </c>
      <c r="N14" s="57"/>
      <c r="O14" s="26">
        <v>157.28</v>
      </c>
      <c r="P14" s="27">
        <v>157.28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1701/1000</f>
        <v>1.7010000000000001</v>
      </c>
      <c r="H15" s="117"/>
      <c r="I15" s="55" t="s">
        <v>6</v>
      </c>
      <c r="J15" s="86">
        <f>20430/1000</f>
        <v>20.43</v>
      </c>
      <c r="K15" s="87"/>
      <c r="L15" s="59">
        <v>21068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130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131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132</v>
      </c>
      <c r="C26" s="134" t="s">
        <v>133</v>
      </c>
      <c r="D26" s="154" t="s">
        <v>134</v>
      </c>
      <c r="E26" s="155">
        <v>5.6</v>
      </c>
      <c r="F26" s="136" t="s">
        <v>135</v>
      </c>
      <c r="G26" s="136">
        <v>51.35</v>
      </c>
      <c r="H26" s="156"/>
      <c r="I26" s="156"/>
      <c r="J26" s="136" t="s">
        <v>136</v>
      </c>
      <c r="K26" s="136">
        <v>616.22</v>
      </c>
      <c r="L26" s="157"/>
      <c r="M26" s="156">
        <f>IF(ISNUMBER(K26/G26),IF(NOT(K26/G26=0),K26/G26, " "), " ")</f>
        <v>12.000389483933787</v>
      </c>
      <c r="N26" s="154"/>
    </row>
    <row r="27" spans="1:23" s="29" customFormat="1" ht="22.8" x14ac:dyDescent="0.25">
      <c r="A27" s="152">
        <v>2</v>
      </c>
      <c r="B27" s="153" t="s">
        <v>137</v>
      </c>
      <c r="C27" s="134" t="s">
        <v>138</v>
      </c>
      <c r="D27" s="154" t="s">
        <v>134</v>
      </c>
      <c r="E27" s="155">
        <v>35.72</v>
      </c>
      <c r="F27" s="136" t="s">
        <v>139</v>
      </c>
      <c r="G27" s="136">
        <v>368.99</v>
      </c>
      <c r="H27" s="156"/>
      <c r="I27" s="156"/>
      <c r="J27" s="136" t="s">
        <v>140</v>
      </c>
      <c r="K27" s="136">
        <v>4431.07</v>
      </c>
      <c r="L27" s="157"/>
      <c r="M27" s="156">
        <f>IF(ISNUMBER(K27/G27),IF(NOT(K27/G27=0),K27/G27, " "), " ")</f>
        <v>12.008645220737689</v>
      </c>
      <c r="N27" s="154"/>
    </row>
    <row r="28" spans="1:23" s="29" customFormat="1" ht="22.8" x14ac:dyDescent="0.25">
      <c r="A28" s="152">
        <v>3</v>
      </c>
      <c r="B28" s="153" t="s">
        <v>141</v>
      </c>
      <c r="C28" s="134" t="s">
        <v>142</v>
      </c>
      <c r="D28" s="154" t="s">
        <v>134</v>
      </c>
      <c r="E28" s="155">
        <v>115.96</v>
      </c>
      <c r="F28" s="136" t="s">
        <v>143</v>
      </c>
      <c r="G28" s="136">
        <v>1281.3599999999999</v>
      </c>
      <c r="H28" s="156"/>
      <c r="I28" s="156"/>
      <c r="J28" s="136" t="s">
        <v>144</v>
      </c>
      <c r="K28" s="136">
        <v>15383.26</v>
      </c>
      <c r="L28" s="157"/>
      <c r="M28" s="156">
        <f>IF(ISNUMBER(K28/G28),IF(NOT(K28/G28=0),K28/G28, " "), " ")</f>
        <v>12.005416120372105</v>
      </c>
      <c r="N28" s="154"/>
    </row>
    <row r="29" spans="1:23" s="29" customFormat="1" ht="19.350000000000001" customHeight="1" x14ac:dyDescent="0.25">
      <c r="A29" s="128" t="s">
        <v>145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23" ht="22.8" x14ac:dyDescent="0.25">
      <c r="A30" s="152">
        <v>4</v>
      </c>
      <c r="B30" s="153">
        <v>30401</v>
      </c>
      <c r="C30" s="134" t="s">
        <v>146</v>
      </c>
      <c r="D30" s="154" t="s">
        <v>147</v>
      </c>
      <c r="E30" s="155">
        <v>0.27</v>
      </c>
      <c r="F30" s="136" t="s">
        <v>148</v>
      </c>
      <c r="G30" s="136">
        <v>0.62</v>
      </c>
      <c r="H30" s="156"/>
      <c r="I30" s="156"/>
      <c r="J30" s="136" t="s">
        <v>149</v>
      </c>
      <c r="K30" s="136">
        <v>1.89</v>
      </c>
      <c r="L30" s="157"/>
      <c r="M30" s="156">
        <f>IF(ISNUMBER(K30/G30),IF(NOT(K30/G30=0),K30/G30, " "), " ")</f>
        <v>3.0483870967741935</v>
      </c>
      <c r="N30" s="154" t="s">
        <v>150</v>
      </c>
    </row>
    <row r="31" spans="1:23" ht="22.8" x14ac:dyDescent="0.25">
      <c r="A31" s="152">
        <v>5</v>
      </c>
      <c r="B31" s="153">
        <v>400001</v>
      </c>
      <c r="C31" s="134" t="s">
        <v>151</v>
      </c>
      <c r="D31" s="154" t="s">
        <v>147</v>
      </c>
      <c r="E31" s="155">
        <v>0.04</v>
      </c>
      <c r="F31" s="136" t="s">
        <v>152</v>
      </c>
      <c r="G31" s="136">
        <v>4.13</v>
      </c>
      <c r="H31" s="156"/>
      <c r="I31" s="156"/>
      <c r="J31" s="136" t="s">
        <v>153</v>
      </c>
      <c r="K31" s="136">
        <v>23.48</v>
      </c>
      <c r="L31" s="157"/>
      <c r="M31" s="156">
        <f>IF(ISNUMBER(K31/G31),IF(NOT(K31/G31=0),K31/G31, " "), " ")</f>
        <v>5.6852300242130749</v>
      </c>
      <c r="N31" s="154" t="s">
        <v>150</v>
      </c>
    </row>
    <row r="32" spans="1:23" ht="22.8" x14ac:dyDescent="0.25">
      <c r="A32" s="152">
        <v>6</v>
      </c>
      <c r="B32" s="153" t="s">
        <v>154</v>
      </c>
      <c r="C32" s="134" t="s">
        <v>155</v>
      </c>
      <c r="D32" s="154" t="s">
        <v>156</v>
      </c>
      <c r="E32" s="155">
        <v>2.6139999999999999</v>
      </c>
      <c r="F32" s="136" t="s">
        <v>157</v>
      </c>
      <c r="G32" s="136">
        <v>8.6300000000000008</v>
      </c>
      <c r="H32" s="156"/>
      <c r="I32" s="156"/>
      <c r="J32" s="136" t="s">
        <v>158</v>
      </c>
      <c r="K32" s="136">
        <v>74.81</v>
      </c>
      <c r="L32" s="157"/>
      <c r="M32" s="156">
        <f>IF(ISNUMBER(K32/G32),IF(NOT(K32/G32=0),K32/G32, " "), " ")</f>
        <v>8.6685979142526062</v>
      </c>
      <c r="N32" s="154"/>
    </row>
    <row r="33" spans="1:14" ht="34.200000000000003" x14ac:dyDescent="0.25">
      <c r="A33" s="152">
        <v>7</v>
      </c>
      <c r="B33" s="153" t="s">
        <v>159</v>
      </c>
      <c r="C33" s="134" t="s">
        <v>160</v>
      </c>
      <c r="D33" s="154" t="s">
        <v>156</v>
      </c>
      <c r="E33" s="155">
        <v>2.6139999999999999</v>
      </c>
      <c r="F33" s="136" t="s">
        <v>161</v>
      </c>
      <c r="G33" s="136">
        <v>14.87</v>
      </c>
      <c r="H33" s="156"/>
      <c r="I33" s="156"/>
      <c r="J33" s="136" t="s">
        <v>162</v>
      </c>
      <c r="K33" s="136">
        <v>74.42</v>
      </c>
      <c r="L33" s="157"/>
      <c r="M33" s="156">
        <f>IF(ISNUMBER(K33/G33),IF(NOT(K33/G33=0),K33/G33, " "), " ")</f>
        <v>5.0047074646940155</v>
      </c>
      <c r="N33" s="154"/>
    </row>
    <row r="34" spans="1:14" ht="19.350000000000001" customHeight="1" x14ac:dyDescent="0.25">
      <c r="A34" s="128" t="s">
        <v>163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22.8" x14ac:dyDescent="0.25">
      <c r="A35" s="152">
        <v>8</v>
      </c>
      <c r="B35" s="153" t="s">
        <v>164</v>
      </c>
      <c r="C35" s="134" t="s">
        <v>165</v>
      </c>
      <c r="D35" s="154" t="s">
        <v>156</v>
      </c>
      <c r="E35" s="155">
        <v>3.0200000000000001E-2</v>
      </c>
      <c r="F35" s="136" t="s">
        <v>166</v>
      </c>
      <c r="G35" s="136">
        <v>149.5</v>
      </c>
      <c r="H35" s="156">
        <v>24228.81</v>
      </c>
      <c r="I35" s="156">
        <v>731.71</v>
      </c>
      <c r="J35" s="136" t="s">
        <v>167</v>
      </c>
      <c r="K35" s="136">
        <v>756.62</v>
      </c>
      <c r="L35" s="157"/>
      <c r="M35" s="156">
        <f>IF(ISNUMBER(K35/G35),IF(NOT(K35/G35=0),K35/G35, " "), " ")</f>
        <v>5.0610033444816054</v>
      </c>
      <c r="N35" s="154" t="s">
        <v>168</v>
      </c>
    </row>
    <row r="36" spans="1:14" ht="22.8" x14ac:dyDescent="0.25">
      <c r="A36" s="152">
        <v>9</v>
      </c>
      <c r="B36" s="153" t="s">
        <v>169</v>
      </c>
      <c r="C36" s="134" t="s">
        <v>170</v>
      </c>
      <c r="D36" s="154" t="s">
        <v>171</v>
      </c>
      <c r="E36" s="155">
        <v>0.1232</v>
      </c>
      <c r="F36" s="136" t="s">
        <v>172</v>
      </c>
      <c r="G36" s="136">
        <v>0.87</v>
      </c>
      <c r="H36" s="156">
        <v>37.97</v>
      </c>
      <c r="I36" s="156">
        <v>4.67</v>
      </c>
      <c r="J36" s="136" t="s">
        <v>173</v>
      </c>
      <c r="K36" s="136">
        <v>4.83</v>
      </c>
      <c r="L36" s="157"/>
      <c r="M36" s="156">
        <f>IF(ISNUMBER(K36/G36),IF(NOT(K36/G36=0),K36/G36, " "), " ")</f>
        <v>5.5517241379310347</v>
      </c>
      <c r="N36" s="154" t="s">
        <v>174</v>
      </c>
    </row>
    <row r="37" spans="1:14" ht="34.200000000000003" x14ac:dyDescent="0.25">
      <c r="A37" s="152">
        <v>10</v>
      </c>
      <c r="B37" s="153" t="s">
        <v>175</v>
      </c>
      <c r="C37" s="134" t="s">
        <v>176</v>
      </c>
      <c r="D37" s="154" t="s">
        <v>171</v>
      </c>
      <c r="E37" s="155">
        <v>0.49280000000000002</v>
      </c>
      <c r="F37" s="136" t="s">
        <v>177</v>
      </c>
      <c r="G37" s="136">
        <v>27.8</v>
      </c>
      <c r="H37" s="156">
        <v>284.32</v>
      </c>
      <c r="I37" s="156">
        <v>140.11000000000001</v>
      </c>
      <c r="J37" s="136" t="s">
        <v>178</v>
      </c>
      <c r="K37" s="136">
        <v>143.16999999999999</v>
      </c>
      <c r="L37" s="157"/>
      <c r="M37" s="156">
        <f>IF(ISNUMBER(K37/G37),IF(NOT(K37/G37=0),K37/G37, " "), " ")</f>
        <v>5.1499999999999995</v>
      </c>
      <c r="N37" s="154" t="s">
        <v>179</v>
      </c>
    </row>
    <row r="38" spans="1:14" ht="34.200000000000003" x14ac:dyDescent="0.25">
      <c r="A38" s="152">
        <v>11</v>
      </c>
      <c r="B38" s="153" t="s">
        <v>180</v>
      </c>
      <c r="C38" s="134" t="s">
        <v>181</v>
      </c>
      <c r="D38" s="154" t="s">
        <v>182</v>
      </c>
      <c r="E38" s="155">
        <v>1.1879999999999999</v>
      </c>
      <c r="F38" s="136" t="s">
        <v>183</v>
      </c>
      <c r="G38" s="136">
        <v>762.7</v>
      </c>
      <c r="H38" s="156">
        <v>2241</v>
      </c>
      <c r="I38" s="156">
        <v>2662.31</v>
      </c>
      <c r="J38" s="136" t="s">
        <v>184</v>
      </c>
      <c r="K38" s="136">
        <v>3195.61</v>
      </c>
      <c r="L38" s="157"/>
      <c r="M38" s="156">
        <f>IF(ISNUMBER(K38/G38),IF(NOT(K38/G38=0),K38/G38, " "), " ")</f>
        <v>4.1898649534548316</v>
      </c>
      <c r="N38" s="154" t="s">
        <v>185</v>
      </c>
    </row>
    <row r="39" spans="1:14" ht="34.200000000000003" x14ac:dyDescent="0.25">
      <c r="A39" s="152">
        <v>12</v>
      </c>
      <c r="B39" s="153" t="s">
        <v>186</v>
      </c>
      <c r="C39" s="134" t="s">
        <v>187</v>
      </c>
      <c r="D39" s="154" t="s">
        <v>156</v>
      </c>
      <c r="E39" s="155">
        <v>2.24E-2</v>
      </c>
      <c r="F39" s="136" t="s">
        <v>188</v>
      </c>
      <c r="G39" s="136">
        <v>16.2</v>
      </c>
      <c r="H39" s="156">
        <v>4499</v>
      </c>
      <c r="I39" s="156">
        <v>100.77</v>
      </c>
      <c r="J39" s="136" t="s">
        <v>189</v>
      </c>
      <c r="K39" s="136">
        <v>108.84</v>
      </c>
      <c r="L39" s="157"/>
      <c r="M39" s="156">
        <f>IF(ISNUMBER(K39/G39),IF(NOT(K39/G39=0),K39/G39, " "), " ")</f>
        <v>6.7185185185185192</v>
      </c>
      <c r="N39" s="154" t="s">
        <v>190</v>
      </c>
    </row>
    <row r="40" spans="1:14" ht="34.200000000000003" x14ac:dyDescent="0.25">
      <c r="A40" s="152">
        <v>13</v>
      </c>
      <c r="B40" s="153" t="s">
        <v>191</v>
      </c>
      <c r="C40" s="134" t="s">
        <v>192</v>
      </c>
      <c r="D40" s="154" t="s">
        <v>182</v>
      </c>
      <c r="E40" s="155">
        <v>0.3417</v>
      </c>
      <c r="F40" s="136" t="s">
        <v>193</v>
      </c>
      <c r="G40" s="136">
        <v>1.07</v>
      </c>
      <c r="H40" s="156">
        <v>22.32</v>
      </c>
      <c r="I40" s="156">
        <v>7.62</v>
      </c>
      <c r="J40" s="136" t="s">
        <v>194</v>
      </c>
      <c r="K40" s="136">
        <v>7.78</v>
      </c>
      <c r="L40" s="157"/>
      <c r="M40" s="156">
        <f>IF(ISNUMBER(K40/G40),IF(NOT(K40/G40=0),K40/G40, " "), " ")</f>
        <v>7.2710280373831777</v>
      </c>
      <c r="N40" s="154" t="s">
        <v>195</v>
      </c>
    </row>
    <row r="41" spans="1:14" ht="19.350000000000001" customHeight="1" x14ac:dyDescent="0.25">
      <c r="A41" s="150" t="s">
        <v>196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</row>
    <row r="42" spans="1:14" ht="19.350000000000001" customHeight="1" x14ac:dyDescent="0.25">
      <c r="A42" s="128" t="s">
        <v>163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22.8" x14ac:dyDescent="0.25">
      <c r="A43" s="158">
        <v>14</v>
      </c>
      <c r="B43" s="159" t="s">
        <v>197</v>
      </c>
      <c r="C43" s="140" t="s">
        <v>198</v>
      </c>
      <c r="D43" s="160" t="s">
        <v>156</v>
      </c>
      <c r="E43" s="161">
        <v>5.2279999999999998</v>
      </c>
      <c r="F43" s="142" t="s">
        <v>199</v>
      </c>
      <c r="G43" s="142"/>
      <c r="H43" s="162"/>
      <c r="I43" s="162"/>
      <c r="J43" s="142" t="s">
        <v>199</v>
      </c>
      <c r="K43" s="142"/>
      <c r="L43" s="163"/>
      <c r="M43" s="162" t="str">
        <f>IF(ISNUMBER(K43/G43),IF(NOT(K43/G43=0),K43/G43, " "), " ")</f>
        <v xml:space="preserve"> </v>
      </c>
      <c r="N43" s="160"/>
    </row>
    <row r="44" spans="1:14" x14ac:dyDescent="0.25">
      <c r="A44" s="144" t="s">
        <v>112</v>
      </c>
      <c r="B44" s="145"/>
      <c r="C44" s="145"/>
      <c r="D44" s="145"/>
      <c r="E44" s="145"/>
      <c r="F44" s="145"/>
      <c r="G44" s="164">
        <v>2688</v>
      </c>
      <c r="H44" s="165"/>
      <c r="I44" s="165"/>
      <c r="J44" s="165"/>
      <c r="K44" s="164">
        <v>24818</v>
      </c>
      <c r="L44" s="166"/>
      <c r="M44" s="164">
        <f ca="1">IF(ISNUMBER(INDIRECT("K" &amp; ROW())/INDIRECT("G" &amp; ROW())),INDIRECT("K" &amp; ROW())/INDIRECT("G" &amp; ROW()), " ")</f>
        <v>9.2328869047619051</v>
      </c>
      <c r="N44" s="146" t="s">
        <v>200</v>
      </c>
    </row>
    <row r="45" spans="1:14" x14ac:dyDescent="0.25">
      <c r="A45" s="144" t="s">
        <v>115</v>
      </c>
      <c r="B45" s="145"/>
      <c r="C45" s="145"/>
      <c r="D45" s="145"/>
      <c r="E45" s="145"/>
      <c r="F45" s="145"/>
      <c r="G45" s="164"/>
      <c r="H45" s="165"/>
      <c r="I45" s="165"/>
      <c r="J45" s="165"/>
      <c r="K45" s="164"/>
      <c r="L45" s="166"/>
      <c r="M45" s="164" t="str">
        <f ca="1">IF(ISNUMBER(INDIRECT("K" &amp; ROW())/INDIRECT("G" &amp; ROW())),INDIRECT("K" &amp; ROW())/INDIRECT("G" &amp; ROW()), " ")</f>
        <v xml:space="preserve"> </v>
      </c>
      <c r="N45" s="146" t="s">
        <v>200</v>
      </c>
    </row>
    <row r="46" spans="1:14" x14ac:dyDescent="0.25">
      <c r="A46" s="144" t="s">
        <v>116</v>
      </c>
      <c r="B46" s="145"/>
      <c r="C46" s="145"/>
      <c r="D46" s="145"/>
      <c r="E46" s="145"/>
      <c r="F46" s="145"/>
      <c r="G46" s="164">
        <v>1701</v>
      </c>
      <c r="H46" s="165"/>
      <c r="I46" s="165"/>
      <c r="J46" s="165"/>
      <c r="K46" s="164">
        <v>20430</v>
      </c>
      <c r="L46" s="166"/>
      <c r="M46" s="164">
        <f ca="1">IF(ISNUMBER(INDIRECT("K" &amp; ROW())/INDIRECT("G" &amp; ROW())),INDIRECT("K" &amp; ROW())/INDIRECT("G" &amp; ROW()), " ")</f>
        <v>12.010582010582011</v>
      </c>
      <c r="N46" s="146" t="s">
        <v>200</v>
      </c>
    </row>
    <row r="47" spans="1:14" x14ac:dyDescent="0.25">
      <c r="A47" s="144" t="s">
        <v>117</v>
      </c>
      <c r="B47" s="145"/>
      <c r="C47" s="145"/>
      <c r="D47" s="145"/>
      <c r="E47" s="145"/>
      <c r="F47" s="145"/>
      <c r="G47" s="164">
        <v>958</v>
      </c>
      <c r="H47" s="165"/>
      <c r="I47" s="165"/>
      <c r="J47" s="165"/>
      <c r="K47" s="164">
        <v>4215</v>
      </c>
      <c r="L47" s="166"/>
      <c r="M47" s="164">
        <f ca="1">IF(ISNUMBER(INDIRECT("K" &amp; ROW())/INDIRECT("G" &amp; ROW())),INDIRECT("K" &amp; ROW())/INDIRECT("G" &amp; ROW()), " ")</f>
        <v>4.3997912317327765</v>
      </c>
      <c r="N47" s="146" t="s">
        <v>200</v>
      </c>
    </row>
    <row r="48" spans="1:14" x14ac:dyDescent="0.25">
      <c r="A48" s="144" t="s">
        <v>118</v>
      </c>
      <c r="B48" s="145"/>
      <c r="C48" s="145"/>
      <c r="D48" s="145"/>
      <c r="E48" s="145"/>
      <c r="F48" s="145"/>
      <c r="G48" s="164">
        <v>29</v>
      </c>
      <c r="H48" s="165"/>
      <c r="I48" s="165"/>
      <c r="J48" s="165"/>
      <c r="K48" s="164">
        <v>173</v>
      </c>
      <c r="L48" s="166"/>
      <c r="M48" s="164">
        <f ca="1">IF(ISNUMBER(INDIRECT("K" &amp; ROW())/INDIRECT("G" &amp; ROW())),INDIRECT("K" &amp; ROW())/INDIRECT("G" &amp; ROW()), " ")</f>
        <v>5.9655172413793105</v>
      </c>
      <c r="N48" s="146" t="s">
        <v>200</v>
      </c>
    </row>
    <row r="49" spans="1:14" x14ac:dyDescent="0.25">
      <c r="A49" s="147" t="s">
        <v>119</v>
      </c>
      <c r="B49" s="148"/>
      <c r="C49" s="148"/>
      <c r="D49" s="148"/>
      <c r="E49" s="148"/>
      <c r="F49" s="148"/>
      <c r="G49" s="167">
        <v>1347</v>
      </c>
      <c r="H49" s="168"/>
      <c r="I49" s="168"/>
      <c r="J49" s="168"/>
      <c r="K49" s="167">
        <v>13727</v>
      </c>
      <c r="L49" s="169"/>
      <c r="M49" s="167">
        <f ca="1">IF(ISNUMBER(INDIRECT("K" &amp; ROW())/INDIRECT("G" &amp; ROW())),INDIRECT("K" &amp; ROW())/INDIRECT("G" &amp; ROW()), " ")</f>
        <v>10.190794357832219</v>
      </c>
      <c r="N49" s="149" t="s">
        <v>200</v>
      </c>
    </row>
    <row r="50" spans="1:14" x14ac:dyDescent="0.25">
      <c r="A50" s="147" t="s">
        <v>120</v>
      </c>
      <c r="B50" s="148"/>
      <c r="C50" s="148"/>
      <c r="D50" s="148"/>
      <c r="E50" s="148"/>
      <c r="F50" s="148"/>
      <c r="G50" s="167">
        <v>852</v>
      </c>
      <c r="H50" s="168"/>
      <c r="I50" s="168"/>
      <c r="J50" s="168"/>
      <c r="K50" s="167">
        <v>8171</v>
      </c>
      <c r="L50" s="169"/>
      <c r="M50" s="167">
        <f ca="1">IF(ISNUMBER(INDIRECT("K" &amp; ROW())/INDIRECT("G" &amp; ROW())),INDIRECT("K" &amp; ROW())/INDIRECT("G" &amp; ROW()), " ")</f>
        <v>9.59037558685446</v>
      </c>
      <c r="N50" s="149" t="s">
        <v>200</v>
      </c>
    </row>
    <row r="51" spans="1:14" x14ac:dyDescent="0.25">
      <c r="A51" s="147" t="s">
        <v>121</v>
      </c>
      <c r="B51" s="148"/>
      <c r="C51" s="148"/>
      <c r="D51" s="148"/>
      <c r="E51" s="148"/>
      <c r="F51" s="148"/>
      <c r="G51" s="167"/>
      <c r="H51" s="168"/>
      <c r="I51" s="168"/>
      <c r="J51" s="168"/>
      <c r="K51" s="167"/>
      <c r="L51" s="169"/>
      <c r="M51" s="167" t="str">
        <f ca="1">IF(ISNUMBER(INDIRECT("K" &amp; ROW())/INDIRECT("G" &amp; ROW())),INDIRECT("K" &amp; ROW())/INDIRECT("G" &amp; ROW()), " ")</f>
        <v xml:space="preserve"> </v>
      </c>
      <c r="N51" s="149" t="s">
        <v>200</v>
      </c>
    </row>
    <row r="52" spans="1:14" x14ac:dyDescent="0.25">
      <c r="A52" s="144" t="s">
        <v>122</v>
      </c>
      <c r="B52" s="145"/>
      <c r="C52" s="145"/>
      <c r="D52" s="145"/>
      <c r="E52" s="145"/>
      <c r="F52" s="145"/>
      <c r="G52" s="164">
        <v>3698</v>
      </c>
      <c r="H52" s="165"/>
      <c r="I52" s="165"/>
      <c r="J52" s="165"/>
      <c r="K52" s="164">
        <v>35044</v>
      </c>
      <c r="L52" s="166"/>
      <c r="M52" s="164">
        <f ca="1">IF(ISNUMBER(INDIRECT("K" &amp; ROW())/INDIRECT("G" &amp; ROW())),INDIRECT("K" &amp; ROW())/INDIRECT("G" &amp; ROW()), " ")</f>
        <v>9.4764737696051924</v>
      </c>
      <c r="N52" s="146" t="s">
        <v>200</v>
      </c>
    </row>
    <row r="53" spans="1:14" x14ac:dyDescent="0.25">
      <c r="A53" s="144" t="s">
        <v>123</v>
      </c>
      <c r="B53" s="145"/>
      <c r="C53" s="145"/>
      <c r="D53" s="145"/>
      <c r="E53" s="145"/>
      <c r="F53" s="145"/>
      <c r="G53" s="164">
        <v>1048</v>
      </c>
      <c r="H53" s="165"/>
      <c r="I53" s="165"/>
      <c r="J53" s="165"/>
      <c r="K53" s="164">
        <v>10254</v>
      </c>
      <c r="L53" s="166"/>
      <c r="M53" s="164">
        <f ca="1">IF(ISNUMBER(INDIRECT("K" &amp; ROW())/INDIRECT("G" &amp; ROW())),INDIRECT("K" &amp; ROW())/INDIRECT("G" &amp; ROW()), " ")</f>
        <v>9.7843511450381673</v>
      </c>
      <c r="N53" s="146" t="s">
        <v>200</v>
      </c>
    </row>
    <row r="54" spans="1:14" x14ac:dyDescent="0.25">
      <c r="A54" s="144" t="s">
        <v>124</v>
      </c>
      <c r="B54" s="145"/>
      <c r="C54" s="145"/>
      <c r="D54" s="145"/>
      <c r="E54" s="145"/>
      <c r="F54" s="145"/>
      <c r="G54" s="164">
        <v>117</v>
      </c>
      <c r="H54" s="165"/>
      <c r="I54" s="165"/>
      <c r="J54" s="165"/>
      <c r="K54" s="164">
        <v>1269</v>
      </c>
      <c r="L54" s="166"/>
      <c r="M54" s="164">
        <f ca="1">IF(ISNUMBER(INDIRECT("K" &amp; ROW())/INDIRECT("G" &amp; ROW())),INDIRECT("K" &amp; ROW())/INDIRECT("G" &amp; ROW()), " ")</f>
        <v>10.846153846153847</v>
      </c>
      <c r="N54" s="146" t="s">
        <v>200</v>
      </c>
    </row>
    <row r="55" spans="1:14" x14ac:dyDescent="0.25">
      <c r="A55" s="144" t="s">
        <v>125</v>
      </c>
      <c r="B55" s="145"/>
      <c r="C55" s="145"/>
      <c r="D55" s="145"/>
      <c r="E55" s="145"/>
      <c r="F55" s="145"/>
      <c r="G55" s="164">
        <v>9</v>
      </c>
      <c r="H55" s="165"/>
      <c r="I55" s="165"/>
      <c r="J55" s="165"/>
      <c r="K55" s="164">
        <v>75</v>
      </c>
      <c r="L55" s="166"/>
      <c r="M55" s="164">
        <f ca="1">IF(ISNUMBER(INDIRECT("K" &amp; ROW())/INDIRECT("G" &amp; ROW())),INDIRECT("K" &amp; ROW())/INDIRECT("G" &amp; ROW()), " ")</f>
        <v>8.3333333333333339</v>
      </c>
      <c r="N55" s="146" t="s">
        <v>200</v>
      </c>
    </row>
    <row r="56" spans="1:14" x14ac:dyDescent="0.25">
      <c r="A56" s="144" t="s">
        <v>126</v>
      </c>
      <c r="B56" s="145"/>
      <c r="C56" s="145"/>
      <c r="D56" s="145"/>
      <c r="E56" s="145"/>
      <c r="F56" s="145"/>
      <c r="G56" s="164">
        <v>15</v>
      </c>
      <c r="H56" s="165"/>
      <c r="I56" s="165"/>
      <c r="J56" s="165"/>
      <c r="K56" s="164">
        <v>74</v>
      </c>
      <c r="L56" s="166"/>
      <c r="M56" s="164">
        <f ca="1">IF(ISNUMBER(INDIRECT("K" &amp; ROW())/INDIRECT("G" &amp; ROW())),INDIRECT("K" &amp; ROW())/INDIRECT("G" &amp; ROW()), " ")</f>
        <v>4.9333333333333336</v>
      </c>
      <c r="N56" s="146" t="s">
        <v>200</v>
      </c>
    </row>
    <row r="57" spans="1:14" x14ac:dyDescent="0.25">
      <c r="A57" s="144" t="s">
        <v>127</v>
      </c>
      <c r="B57" s="145"/>
      <c r="C57" s="145"/>
      <c r="D57" s="145"/>
      <c r="E57" s="145"/>
      <c r="F57" s="145"/>
      <c r="G57" s="164">
        <v>4887</v>
      </c>
      <c r="H57" s="165"/>
      <c r="I57" s="165"/>
      <c r="J57" s="165"/>
      <c r="K57" s="164">
        <v>46716</v>
      </c>
      <c r="L57" s="166"/>
      <c r="M57" s="164">
        <f ca="1">IF(ISNUMBER(INDIRECT("K" &amp; ROW())/INDIRECT("G" &amp; ROW())),INDIRECT("K" &amp; ROW())/INDIRECT("G" &amp; ROW()), " ")</f>
        <v>9.5592387968078576</v>
      </c>
      <c r="N57" s="146" t="s">
        <v>200</v>
      </c>
    </row>
    <row r="58" spans="1:14" ht="30" customHeight="1" x14ac:dyDescent="0.25">
      <c r="A58" s="144" t="s">
        <v>128</v>
      </c>
      <c r="B58" s="145"/>
      <c r="C58" s="145"/>
      <c r="D58" s="145"/>
      <c r="E58" s="145"/>
      <c r="F58" s="145"/>
      <c r="G58" s="164">
        <v>242.17</v>
      </c>
      <c r="H58" s="165"/>
      <c r="I58" s="165"/>
      <c r="J58" s="165"/>
      <c r="K58" s="164">
        <v>1433.47</v>
      </c>
      <c r="L58" s="166"/>
      <c r="M58" s="164">
        <f ca="1">IF(ISNUMBER(INDIRECT("K" &amp; ROW())/INDIRECT("G" &amp; ROW())),INDIRECT("K" &amp; ROW())/INDIRECT("G" &amp; ROW()), " ")</f>
        <v>5.9192715860758973</v>
      </c>
      <c r="N58" s="146" t="s">
        <v>200</v>
      </c>
    </row>
    <row r="59" spans="1:14" x14ac:dyDescent="0.25">
      <c r="A59" s="147" t="s">
        <v>129</v>
      </c>
      <c r="B59" s="148"/>
      <c r="C59" s="148"/>
      <c r="D59" s="148"/>
      <c r="E59" s="148"/>
      <c r="F59" s="148"/>
      <c r="G59" s="167">
        <v>5129.17</v>
      </c>
      <c r="H59" s="168"/>
      <c r="I59" s="168"/>
      <c r="J59" s="168"/>
      <c r="K59" s="167">
        <v>48149.47</v>
      </c>
      <c r="L59" s="169"/>
      <c r="M59" s="167">
        <f ca="1">IF(ISNUMBER(INDIRECT("K" &amp; ROW())/INDIRECT("G" &amp; ROW())),INDIRECT("K" &amp; ROW())/INDIRECT("G" &amp; ROW()), " ")</f>
        <v>9.3873804143750359</v>
      </c>
      <c r="N59" s="149" t="s">
        <v>200</v>
      </c>
    </row>
    <row r="60" spans="1:14" x14ac:dyDescent="0.25">
      <c r="A60" s="48"/>
      <c r="G60" s="67"/>
      <c r="H60" s="68"/>
      <c r="I60" s="68"/>
      <c r="J60" s="68"/>
      <c r="K60" s="67"/>
      <c r="L60" s="69"/>
      <c r="M60" s="67"/>
      <c r="N60" s="48"/>
    </row>
    <row r="61" spans="1:14" x14ac:dyDescent="0.25">
      <c r="A61" s="28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70"/>
      <c r="M61" s="29"/>
      <c r="N61" s="29"/>
    </row>
    <row r="62" spans="1:14" x14ac:dyDescent="0.25">
      <c r="A62" s="75" t="s">
        <v>71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70"/>
      <c r="M62" s="29"/>
      <c r="N62" s="29"/>
    </row>
    <row r="63" spans="1:14" x14ac:dyDescent="0.25">
      <c r="A63" s="3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70"/>
      <c r="M63" s="29"/>
      <c r="N63" s="29"/>
    </row>
    <row r="64" spans="1:14" x14ac:dyDescent="0.25">
      <c r="A64" s="75" t="s">
        <v>72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70"/>
      <c r="M64" s="29"/>
      <c r="N64" s="29"/>
    </row>
  </sheetData>
  <mergeCells count="49">
    <mergeCell ref="A56:F56"/>
    <mergeCell ref="A57:F57"/>
    <mergeCell ref="A58:F58"/>
    <mergeCell ref="A59:F59"/>
    <mergeCell ref="A50:F50"/>
    <mergeCell ref="A51:F51"/>
    <mergeCell ref="A52:F52"/>
    <mergeCell ref="A53:F53"/>
    <mergeCell ref="A54:F54"/>
    <mergeCell ref="A55:F55"/>
    <mergeCell ref="A44:F44"/>
    <mergeCell ref="A45:F45"/>
    <mergeCell ref="A46:F46"/>
    <mergeCell ref="A47:F47"/>
    <mergeCell ref="A48:F48"/>
    <mergeCell ref="A49:F49"/>
    <mergeCell ref="A24:N24"/>
    <mergeCell ref="A25:N25"/>
    <mergeCell ref="A29:N29"/>
    <mergeCell ref="A34:N34"/>
    <mergeCell ref="A41:N41"/>
    <mergeCell ref="A42:N42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2015-12-17T08:21:29Z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