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1" i="16"/>
  <c r="M3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5" i="16"/>
  <c r="M39" i="16"/>
  <c r="M43" i="16"/>
  <c r="M47" i="16"/>
  <c r="M41" i="16"/>
  <c r="M45" i="16"/>
  <c r="M42" i="16"/>
  <c r="M36" i="16"/>
  <c r="M40" i="16"/>
  <c r="M44" i="16"/>
  <c r="M37" i="16"/>
  <c r="M38" i="16"/>
  <c r="M4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<sst xmlns="http://schemas.openxmlformats.org/spreadsheetml/2006/main" count="217" uniqueCount="134">
  <si>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</si>
  <si>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</si>
  <si>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</si>
  <si>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</si>
  <si>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</si>
  <si>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</si>
  <si>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</si>
  <si>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</si>
  <si>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</si>
  <si>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</si>
  <si>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</si>
  <si>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</si>
  <si>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</si>
  <si>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</si>
  <si>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</si>
  <si>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</si>
  <si>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</si>
  <si>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</si>
  <si>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</si>
  <si>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</si>
  <si>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</si>
  <si>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</si>
  <si>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</si>
  <si>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</si>
  <si>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</si>
  <si>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</si>
  <si>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</si>
  <si>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</si>
  <si>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</si>
  <si>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</si>
  <si>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</si>
  <si>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</si>
  <si>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</si>
  <si>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</si>
  <si>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</si>
  <si>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</si>
  <si>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</si>
  <si>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</si>
  <si>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</si>
  <si>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</si>
  <si>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</si>
  <si>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</si>
  <si>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</si>
  <si>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</si>
  <si>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</si>
  <si>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</si>
  <si>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</si>
  <si>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</si>
  <si>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</si>
  <si>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</si>
  <si>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</si>
  <si>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</si>
  <si>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</si>
  <si>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</si>
  <si>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</si>
  <si>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</si>
  <si>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</si>
  <si>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</si>
  <si>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</si>
  <si>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</si>
  <si>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</si>
  <si>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</si>
  <si>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</si>
  <si>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</si>
  <si>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</si>
  <si>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</si>
  <si>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</si>
  <si>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</si>
  <si>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</si>
  <si>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</si>
  <si>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Пионерская 1</t>
  </si>
  <si>
    <t>Сдал:  _________________ //</t>
  </si>
  <si>
    <t>Принял:  _________________ //</t>
  </si>
  <si>
    <t>Раздел 4. СЕНТЯБРЬ</t>
  </si>
  <si>
    <t>ремонт кровли</t>
  </si>
  <si>
    <t>ТЕРр58-20-3
Смена обделок из листовой стали (брандмауэров и парапетов без обделки боковых стенок) шириной: до 1 м
100 м
НР 71%=83%*0.85 от ФОТ
СП 52%=65%*0.8 от ФОТ</t>
  </si>
  <si>
    <t>0,015
71
52</t>
  </si>
  <si>
    <t>757,3
_____
5016</t>
  </si>
  <si>
    <t>13,3
_____
2,52</t>
  </si>
  <si>
    <t>87
9
7</t>
  </si>
  <si>
    <t>11
_____
76</t>
  </si>
  <si>
    <t>361
97
71</t>
  </si>
  <si>
    <t>136
_____
224</t>
  </si>
  <si>
    <t>Р</t>
  </si>
  <si>
    <t>ТЕРр69-9-1
Очистка помещений от строительного мусора
100 т мусора
НР 66%=78%*0.85 от ФОТ
СП 40%=50%*0.8 от ФОТ</t>
  </si>
  <si>
    <t>7,4E-5
 0,0074/100
66
40</t>
  </si>
  <si>
    <t>2
1
1</t>
  </si>
  <si>
    <t>Итого прямые затраты по акту</t>
  </si>
  <si>
    <t>138
_____
224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</si>
  <si>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</si>
  <si>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</si>
  <si>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</si>
  <si>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</si>
  <si>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</si>
  <si>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</si>
  <si>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</si>
  <si>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</si>
  <si>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</si>
  <si>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</si>
  <si>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</si>
  <si>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</si>
  <si>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</si>
  <si>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</si>
  <si>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</si>
  <si>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</si>
  <si>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</si>
  <si>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</si>
  <si>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</si>
  <si>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</si>
  <si>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</si>
  <si>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</si>
  <si>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</si>
  <si>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 xml:space="preserve">                  Материалы</t>
  </si>
  <si>
    <t>101-0794</t>
  </si>
  <si>
    <t>Проволока канатная оцинкованная, диаметром: 2,6 мм</t>
  </si>
  <si>
    <t xml:space="preserve">т
</t>
  </si>
  <si>
    <t xml:space="preserve">10490
</t>
  </si>
  <si>
    <t xml:space="preserve">57459,27
</t>
  </si>
  <si>
    <t>08.05.292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</si>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</sst>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4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1.07</v>
      </c>
      <c r="X14" s="27">
        <v>1.07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117.15/1000</f>
        <v>0.11715</v>
      </c>
      <c r="I27" s="85"/>
      <c r="J27" s="35" t="s">
        <v>6</v>
      </c>
      <c r="K27" s="86">
        <f>578.46/1000</f>
        <v>0.57846000000000009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1.07E-3</v>
      </c>
      <c r="I30" s="85"/>
      <c r="J30" s="35" t="s">
        <v>8</v>
      </c>
      <c r="K30" s="86">
        <f>(X14+X15)/1000</f>
        <v>1.07E-3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</v>
      </c>
      <c r="Z30" s="71">
        <v>9</v>
      </c>
      <c r="AA30" s="71">
        <v>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11/1000</f>
        <v>1.0999999999999999E-2</v>
      </c>
      <c r="I31" s="85"/>
      <c r="J31" s="35" t="s">
        <v>6</v>
      </c>
      <c r="K31" s="86">
        <f>138/1000</f>
        <v>0.13800000000000001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138</v>
      </c>
      <c r="Z31" s="72">
        <v>98</v>
      </c>
      <c r="AA31" s="72">
        <v>72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12</v>
      </c>
      <c r="C42" s="134" t="s">
        <v>75</v>
      </c>
      <c r="D42" s="135" t="s">
        <v>76</v>
      </c>
      <c r="E42" s="136">
        <v>5786.6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8">
        <v>2</v>
      </c>
      <c r="B43" s="139">
        <v>13</v>
      </c>
      <c r="C43" s="140" t="s">
        <v>84</v>
      </c>
      <c r="D43" s="141" t="s">
        <v>85</v>
      </c>
      <c r="E43" s="142">
        <v>1965.31</v>
      </c>
      <c r="F43" s="143">
        <v>1965.31</v>
      </c>
      <c r="G43" s="142"/>
      <c r="H43" s="142"/>
      <c r="I43" s="142"/>
      <c r="J43" s="142"/>
      <c r="K43" s="142" t="s">
        <v>86</v>
      </c>
      <c r="L43" s="143">
        <v>2</v>
      </c>
      <c r="M43" s="143"/>
      <c r="N43" s="143" t="s">
        <v>83</v>
      </c>
      <c r="O43" s="143"/>
      <c r="P43" s="143"/>
      <c r="Q43" s="143"/>
      <c r="R43" s="143"/>
      <c r="S43" s="143"/>
      <c r="T43" s="143"/>
      <c r="U43" s="143"/>
      <c r="V43" s="143"/>
    </row>
    <row r="44" spans="1:22" ht="34.200000000000003" x14ac:dyDescent="0.25">
      <c r="A44" s="144" t="s">
        <v>87</v>
      </c>
      <c r="B44" s="145"/>
      <c r="C44" s="145"/>
      <c r="D44" s="145"/>
      <c r="E44" s="145"/>
      <c r="F44" s="145"/>
      <c r="G44" s="145"/>
      <c r="H44" s="146">
        <v>87</v>
      </c>
      <c r="I44" s="146" t="s">
        <v>80</v>
      </c>
      <c r="J44" s="146"/>
      <c r="K44" s="146">
        <v>363</v>
      </c>
      <c r="L44" s="146" t="s">
        <v>88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>
        <v>1</v>
      </c>
    </row>
    <row r="45" spans="1:22" x14ac:dyDescent="0.25">
      <c r="A45" s="144" t="s">
        <v>89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90</v>
      </c>
      <c r="B46" s="145"/>
      <c r="C46" s="145"/>
      <c r="D46" s="145"/>
      <c r="E46" s="145"/>
      <c r="F46" s="145"/>
      <c r="G46" s="145"/>
      <c r="H46" s="146">
        <v>11</v>
      </c>
      <c r="I46" s="146"/>
      <c r="J46" s="146"/>
      <c r="K46" s="146">
        <v>138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91</v>
      </c>
      <c r="B47" s="145"/>
      <c r="C47" s="145"/>
      <c r="D47" s="145"/>
      <c r="E47" s="145"/>
      <c r="F47" s="145"/>
      <c r="G47" s="145"/>
      <c r="H47" s="146">
        <v>76</v>
      </c>
      <c r="I47" s="146"/>
      <c r="J47" s="146"/>
      <c r="K47" s="146">
        <v>224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92</v>
      </c>
      <c r="B48" s="145"/>
      <c r="C48" s="145"/>
      <c r="D48" s="145"/>
      <c r="E48" s="145"/>
      <c r="F48" s="145"/>
      <c r="G48" s="145"/>
      <c r="H48" s="146">
        <v>0</v>
      </c>
      <c r="I48" s="146"/>
      <c r="J48" s="146"/>
      <c r="K48" s="146">
        <v>1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93</v>
      </c>
      <c r="B49" s="148"/>
      <c r="C49" s="148"/>
      <c r="D49" s="148"/>
      <c r="E49" s="148"/>
      <c r="F49" s="148"/>
      <c r="G49" s="148"/>
      <c r="H49" s="149">
        <v>9</v>
      </c>
      <c r="I49" s="149"/>
      <c r="J49" s="149"/>
      <c r="K49" s="149">
        <v>98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94</v>
      </c>
      <c r="B50" s="148"/>
      <c r="C50" s="148"/>
      <c r="D50" s="148"/>
      <c r="E50" s="148"/>
      <c r="F50" s="148"/>
      <c r="G50" s="148"/>
      <c r="H50" s="149">
        <v>7</v>
      </c>
      <c r="I50" s="149"/>
      <c r="J50" s="149"/>
      <c r="K50" s="149">
        <v>72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95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4" t="s">
        <v>96</v>
      </c>
      <c r="B52" s="145"/>
      <c r="C52" s="145"/>
      <c r="D52" s="145"/>
      <c r="E52" s="145"/>
      <c r="F52" s="145"/>
      <c r="G52" s="145"/>
      <c r="H52" s="146">
        <v>103</v>
      </c>
      <c r="I52" s="146"/>
      <c r="J52" s="146"/>
      <c r="K52" s="146">
        <v>529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97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>
        <v>4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98</v>
      </c>
      <c r="B54" s="145"/>
      <c r="C54" s="145"/>
      <c r="D54" s="145"/>
      <c r="E54" s="145"/>
      <c r="F54" s="145"/>
      <c r="G54" s="145"/>
      <c r="H54" s="146">
        <v>103</v>
      </c>
      <c r="I54" s="146"/>
      <c r="J54" s="146"/>
      <c r="K54" s="146">
        <v>533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customHeight="1" x14ac:dyDescent="0.25">
      <c r="A55" s="144" t="s">
        <v>99</v>
      </c>
      <c r="B55" s="145"/>
      <c r="C55" s="145"/>
      <c r="D55" s="145"/>
      <c r="E55" s="145"/>
      <c r="F55" s="145"/>
      <c r="G55" s="145"/>
      <c r="H55" s="146">
        <v>14.15</v>
      </c>
      <c r="I55" s="146"/>
      <c r="J55" s="146"/>
      <c r="K55" s="146">
        <v>45.46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100</v>
      </c>
      <c r="B56" s="148"/>
      <c r="C56" s="148"/>
      <c r="D56" s="148"/>
      <c r="E56" s="148"/>
      <c r="F56" s="148"/>
      <c r="G56" s="148"/>
      <c r="H56" s="149">
        <v>117.15</v>
      </c>
      <c r="I56" s="149"/>
      <c r="J56" s="149"/>
      <c r="K56" s="149">
        <v>578.46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74">
        <f>IF(ISBLANK(Y30),"",ROUND(Z30/Y30,2)*100)</f>
        <v>82</v>
      </c>
      <c r="I58" s="48"/>
      <c r="J58" s="48"/>
      <c r="K58" s="74">
        <f>IF(ISBLANK(Y31),"",ROUND(Z31/Y31,2)*100)</f>
        <v>71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65</v>
      </c>
      <c r="D59" s="48"/>
      <c r="E59" s="48"/>
      <c r="F59" s="48"/>
      <c r="G59" s="48"/>
      <c r="H59" s="45">
        <f>IF(ISBLANK(Y30),"",ROUND(AA30/Y30,2)*100)</f>
        <v>64</v>
      </c>
      <c r="I59" s="48"/>
      <c r="J59" s="48"/>
      <c r="K59" s="45">
        <f>IF(ISBLANK(Y31),"",ROUND(AA31/Y31,2)*100)</f>
        <v>52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72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117.15/1000</f>
        <v>0.11715</v>
      </c>
      <c r="H11" s="85"/>
      <c r="I11" s="55" t="s">
        <v>6</v>
      </c>
      <c r="J11" s="86">
        <f>578.46/1000</f>
        <v>0.57846000000000009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1.07E-3</v>
      </c>
      <c r="H14" s="85"/>
      <c r="I14" s="55" t="s">
        <v>8</v>
      </c>
      <c r="J14" s="86">
        <f>(P14+P15)/1000</f>
        <v>1.07E-3</v>
      </c>
      <c r="K14" s="87"/>
      <c r="L14" s="58">
        <v>108</v>
      </c>
      <c r="M14" s="35" t="s">
        <v>8</v>
      </c>
      <c r="N14" s="57"/>
      <c r="O14" s="26">
        <v>1.07</v>
      </c>
      <c r="P14" s="27">
        <v>1.07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11/1000</f>
        <v>1.0999999999999999E-2</v>
      </c>
      <c r="H15" s="117"/>
      <c r="I15" s="55" t="s">
        <v>6</v>
      </c>
      <c r="J15" s="86">
        <f>138/1000</f>
        <v>0.13800000000000001</v>
      </c>
      <c r="K15" s="87"/>
      <c r="L15" s="59">
        <v>1297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103</v>
      </c>
      <c r="C26" s="134" t="s">
        <v>104</v>
      </c>
      <c r="D26" s="154" t="s">
        <v>105</v>
      </c>
      <c r="E26" s="155">
        <v>0.02</v>
      </c>
      <c r="F26" s="136" t="s">
        <v>106</v>
      </c>
      <c r="G26" s="136">
        <v>0.18</v>
      </c>
      <c r="H26" s="156"/>
      <c r="I26" s="156"/>
      <c r="J26" s="136" t="s">
        <v>107</v>
      </c>
      <c r="K26" s="136">
        <v>2.2000000000000002</v>
      </c>
      <c r="L26" s="157"/>
      <c r="M26" s="156">
        <f>IF(ISNUMBER(K26/G26),IF(NOT(K26/G26=0),K26/G26, " "), " ")</f>
        <v>12.222222222222223</v>
      </c>
      <c r="N26" s="154"/>
    </row>
    <row r="27" spans="1:23" s="29" customFormat="1" ht="22.8" x14ac:dyDescent="0.25">
      <c r="A27" s="152">
        <v>2</v>
      </c>
      <c r="B27" s="153" t="s">
        <v>108</v>
      </c>
      <c r="C27" s="134" t="s">
        <v>109</v>
      </c>
      <c r="D27" s="154" t="s">
        <v>105</v>
      </c>
      <c r="E27" s="155">
        <v>1.05</v>
      </c>
      <c r="F27" s="136" t="s">
        <v>110</v>
      </c>
      <c r="G27" s="136">
        <v>11.32</v>
      </c>
      <c r="H27" s="156"/>
      <c r="I27" s="156"/>
      <c r="J27" s="136" t="s">
        <v>111</v>
      </c>
      <c r="K27" s="136">
        <v>135.91999999999999</v>
      </c>
      <c r="L27" s="157"/>
      <c r="M27" s="156">
        <f>IF(ISNUMBER(K27/G27),IF(NOT(K27/G27=0),K27/G27, " "), " ")</f>
        <v>12.007067137809186</v>
      </c>
      <c r="N27" s="154"/>
    </row>
    <row r="28" spans="1:23" s="29" customFormat="1" ht="19.350000000000001" customHeight="1" x14ac:dyDescent="0.25">
      <c r="A28" s="128" t="s">
        <v>112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 t="s">
        <v>113</v>
      </c>
      <c r="C29" s="134" t="s">
        <v>114</v>
      </c>
      <c r="D29" s="154" t="s">
        <v>115</v>
      </c>
      <c r="E29" s="155">
        <v>2.0000000000000001E-4</v>
      </c>
      <c r="F29" s="136" t="s">
        <v>116</v>
      </c>
      <c r="G29" s="136">
        <v>2.1</v>
      </c>
      <c r="H29" s="156">
        <v>56068</v>
      </c>
      <c r="I29" s="156">
        <v>11.21</v>
      </c>
      <c r="J29" s="136" t="s">
        <v>117</v>
      </c>
      <c r="K29" s="136">
        <v>11.49</v>
      </c>
      <c r="L29" s="157"/>
      <c r="M29" s="156">
        <f>IF(ISNUMBER(K29/G29),IF(NOT(K29/G29=0),K29/G29, " "), " ")</f>
        <v>5.4714285714285715</v>
      </c>
      <c r="N29" s="154" t="s">
        <v>118</v>
      </c>
    </row>
    <row r="30" spans="1:23" ht="34.200000000000003" x14ac:dyDescent="0.25">
      <c r="A30" s="152">
        <v>4</v>
      </c>
      <c r="B30" s="153" t="s">
        <v>119</v>
      </c>
      <c r="C30" s="134" t="s">
        <v>120</v>
      </c>
      <c r="D30" s="154" t="s">
        <v>115</v>
      </c>
      <c r="E30" s="155">
        <v>1E-4</v>
      </c>
      <c r="F30" s="136" t="s">
        <v>121</v>
      </c>
      <c r="G30" s="136">
        <v>0.92</v>
      </c>
      <c r="H30" s="156">
        <v>42360</v>
      </c>
      <c r="I30" s="156">
        <v>4.24</v>
      </c>
      <c r="J30" s="136" t="s">
        <v>122</v>
      </c>
      <c r="K30" s="136">
        <v>4.3499999999999996</v>
      </c>
      <c r="L30" s="157"/>
      <c r="M30" s="156">
        <f>IF(ISNUMBER(K30/G30),IF(NOT(K30/G30=0),K30/G30, " "), " ")</f>
        <v>4.7282608695652169</v>
      </c>
      <c r="N30" s="154" t="s">
        <v>123</v>
      </c>
    </row>
    <row r="31" spans="1:23" ht="34.200000000000003" x14ac:dyDescent="0.25">
      <c r="A31" s="152">
        <v>5</v>
      </c>
      <c r="B31" s="153" t="s">
        <v>124</v>
      </c>
      <c r="C31" s="134" t="s">
        <v>125</v>
      </c>
      <c r="D31" s="154" t="s">
        <v>115</v>
      </c>
      <c r="E31" s="155">
        <v>6.1999999999999998E-3</v>
      </c>
      <c r="F31" s="136" t="s">
        <v>126</v>
      </c>
      <c r="G31" s="136">
        <v>73.040000000000006</v>
      </c>
      <c r="H31" s="156">
        <v>33140</v>
      </c>
      <c r="I31" s="156">
        <v>205.47</v>
      </c>
      <c r="J31" s="136" t="s">
        <v>127</v>
      </c>
      <c r="K31" s="136">
        <v>211.25</v>
      </c>
      <c r="L31" s="157"/>
      <c r="M31" s="156">
        <f>IF(ISNUMBER(K31/G31),IF(NOT(K31/G31=0),K31/G31, " "), " ")</f>
        <v>2.8922508214676887</v>
      </c>
      <c r="N31" s="154" t="s">
        <v>128</v>
      </c>
    </row>
    <row r="32" spans="1:23" ht="19.350000000000001" customHeight="1" x14ac:dyDescent="0.25">
      <c r="A32" s="150" t="s">
        <v>129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</row>
    <row r="33" spans="1:14" ht="19.350000000000001" customHeight="1" x14ac:dyDescent="0.25">
      <c r="A33" s="128" t="s">
        <v>112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8">
        <v>6</v>
      </c>
      <c r="B34" s="159" t="s">
        <v>130</v>
      </c>
      <c r="C34" s="140" t="s">
        <v>131</v>
      </c>
      <c r="D34" s="160" t="s">
        <v>115</v>
      </c>
      <c r="E34" s="161">
        <v>1.4800000000000001E-2</v>
      </c>
      <c r="F34" s="142" t="s">
        <v>132</v>
      </c>
      <c r="G34" s="142"/>
      <c r="H34" s="162"/>
      <c r="I34" s="162"/>
      <c r="J34" s="142" t="s">
        <v>132</v>
      </c>
      <c r="K34" s="142"/>
      <c r="L34" s="163"/>
      <c r="M34" s="162" t="str">
        <f>IF(ISNUMBER(K34/G34),IF(NOT(K34/G34=0),K34/G34, " "), " ")</f>
        <v xml:space="preserve"> </v>
      </c>
      <c r="N34" s="160"/>
    </row>
    <row r="35" spans="1:14" x14ac:dyDescent="0.25">
      <c r="A35" s="144" t="s">
        <v>87</v>
      </c>
      <c r="B35" s="145"/>
      <c r="C35" s="145"/>
      <c r="D35" s="145"/>
      <c r="E35" s="145"/>
      <c r="F35" s="145"/>
      <c r="G35" s="164">
        <v>87</v>
      </c>
      <c r="H35" s="165"/>
      <c r="I35" s="165"/>
      <c r="J35" s="165"/>
      <c r="K35" s="164">
        <v>363</v>
      </c>
      <c r="L35" s="166"/>
      <c r="M35" s="164">
        <f ca="1">IF(ISNUMBER(INDIRECT("K" &amp; ROW())/INDIRECT("G" &amp; ROW())),INDIRECT("K" &amp; ROW())/INDIRECT("G" &amp; ROW()), " ")</f>
        <v>4.1724137931034484</v>
      </c>
      <c r="N35" s="146" t="s">
        <v>133</v>
      </c>
    </row>
    <row r="36" spans="1:14" x14ac:dyDescent="0.25">
      <c r="A36" s="144" t="s">
        <v>89</v>
      </c>
      <c r="B36" s="145"/>
      <c r="C36" s="145"/>
      <c r="D36" s="145"/>
      <c r="E36" s="145"/>
      <c r="F36" s="145"/>
      <c r="G36" s="164"/>
      <c r="H36" s="165"/>
      <c r="I36" s="165"/>
      <c r="J36" s="165"/>
      <c r="K36" s="164"/>
      <c r="L36" s="166"/>
      <c r="M36" s="164" t="str">
        <f ca="1">IF(ISNUMBER(INDIRECT("K" &amp; ROW())/INDIRECT("G" &amp; ROW())),INDIRECT("K" &amp; ROW())/INDIRECT("G" &amp; ROW()), " ")</f>
        <v xml:space="preserve"> </v>
      </c>
      <c r="N36" s="146" t="s">
        <v>133</v>
      </c>
    </row>
    <row r="37" spans="1:14" x14ac:dyDescent="0.25">
      <c r="A37" s="144" t="s">
        <v>90</v>
      </c>
      <c r="B37" s="145"/>
      <c r="C37" s="145"/>
      <c r="D37" s="145"/>
      <c r="E37" s="145"/>
      <c r="F37" s="145"/>
      <c r="G37" s="164">
        <v>11</v>
      </c>
      <c r="H37" s="165"/>
      <c r="I37" s="165"/>
      <c r="J37" s="165"/>
      <c r="K37" s="164">
        <v>138</v>
      </c>
      <c r="L37" s="166"/>
      <c r="M37" s="164">
        <f ca="1">IF(ISNUMBER(INDIRECT("K" &amp; ROW())/INDIRECT("G" &amp; ROW())),INDIRECT("K" &amp; ROW())/INDIRECT("G" &amp; ROW()), " ")</f>
        <v>12.545454545454545</v>
      </c>
      <c r="N37" s="146" t="s">
        <v>133</v>
      </c>
    </row>
    <row r="38" spans="1:14" x14ac:dyDescent="0.25">
      <c r="A38" s="144" t="s">
        <v>91</v>
      </c>
      <c r="B38" s="145"/>
      <c r="C38" s="145"/>
      <c r="D38" s="145"/>
      <c r="E38" s="145"/>
      <c r="F38" s="145"/>
      <c r="G38" s="164">
        <v>76</v>
      </c>
      <c r="H38" s="165"/>
      <c r="I38" s="165"/>
      <c r="J38" s="165"/>
      <c r="K38" s="164">
        <v>224</v>
      </c>
      <c r="L38" s="166"/>
      <c r="M38" s="164">
        <f ca="1">IF(ISNUMBER(INDIRECT("K" &amp; ROW())/INDIRECT("G" &amp; ROW())),INDIRECT("K" &amp; ROW())/INDIRECT("G" &amp; ROW()), " ")</f>
        <v>2.9473684210526314</v>
      </c>
      <c r="N38" s="146" t="s">
        <v>133</v>
      </c>
    </row>
    <row r="39" spans="1:14" x14ac:dyDescent="0.25">
      <c r="A39" s="144" t="s">
        <v>92</v>
      </c>
      <c r="B39" s="145"/>
      <c r="C39" s="145"/>
      <c r="D39" s="145"/>
      <c r="E39" s="145"/>
      <c r="F39" s="145"/>
      <c r="G39" s="164">
        <v>0</v>
      </c>
      <c r="H39" s="165"/>
      <c r="I39" s="165"/>
      <c r="J39" s="165"/>
      <c r="K39" s="164">
        <v>1</v>
      </c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133</v>
      </c>
    </row>
    <row r="40" spans="1:14" x14ac:dyDescent="0.25">
      <c r="A40" s="147" t="s">
        <v>93</v>
      </c>
      <c r="B40" s="148"/>
      <c r="C40" s="148"/>
      <c r="D40" s="148"/>
      <c r="E40" s="148"/>
      <c r="F40" s="148"/>
      <c r="G40" s="167">
        <v>9</v>
      </c>
      <c r="H40" s="168"/>
      <c r="I40" s="168"/>
      <c r="J40" s="168"/>
      <c r="K40" s="167">
        <v>98</v>
      </c>
      <c r="L40" s="169"/>
      <c r="M40" s="167">
        <f ca="1">IF(ISNUMBER(INDIRECT("K" &amp; ROW())/INDIRECT("G" &amp; ROW())),INDIRECT("K" &amp; ROW())/INDIRECT("G" &amp; ROW()), " ")</f>
        <v>10.888888888888889</v>
      </c>
      <c r="N40" s="149" t="s">
        <v>133</v>
      </c>
    </row>
    <row r="41" spans="1:14" x14ac:dyDescent="0.25">
      <c r="A41" s="147" t="s">
        <v>94</v>
      </c>
      <c r="B41" s="148"/>
      <c r="C41" s="148"/>
      <c r="D41" s="148"/>
      <c r="E41" s="148"/>
      <c r="F41" s="148"/>
      <c r="G41" s="167">
        <v>7</v>
      </c>
      <c r="H41" s="168"/>
      <c r="I41" s="168"/>
      <c r="J41" s="168"/>
      <c r="K41" s="167">
        <v>72</v>
      </c>
      <c r="L41" s="169"/>
      <c r="M41" s="167">
        <f ca="1">IF(ISNUMBER(INDIRECT("K" &amp; ROW())/INDIRECT("G" &amp; ROW())),INDIRECT("K" &amp; ROW())/INDIRECT("G" &amp; ROW()), " ")</f>
        <v>10.285714285714286</v>
      </c>
      <c r="N41" s="149" t="s">
        <v>133</v>
      </c>
    </row>
    <row r="42" spans="1:14" x14ac:dyDescent="0.25">
      <c r="A42" s="147" t="s">
        <v>95</v>
      </c>
      <c r="B42" s="148"/>
      <c r="C42" s="148"/>
      <c r="D42" s="148"/>
      <c r="E42" s="148"/>
      <c r="F42" s="148"/>
      <c r="G42" s="167"/>
      <c r="H42" s="168"/>
      <c r="I42" s="168"/>
      <c r="J42" s="168"/>
      <c r="K42" s="167"/>
      <c r="L42" s="169"/>
      <c r="M42" s="167" t="str">
        <f ca="1">IF(ISNUMBER(INDIRECT("K" &amp; ROW())/INDIRECT("G" &amp; ROW())),INDIRECT("K" &amp; ROW())/INDIRECT("G" &amp; ROW()), " ")</f>
        <v xml:space="preserve"> </v>
      </c>
      <c r="N42" s="149" t="s">
        <v>133</v>
      </c>
    </row>
    <row r="43" spans="1:14" x14ac:dyDescent="0.25">
      <c r="A43" s="144" t="s">
        <v>96</v>
      </c>
      <c r="B43" s="145"/>
      <c r="C43" s="145"/>
      <c r="D43" s="145"/>
      <c r="E43" s="145"/>
      <c r="F43" s="145"/>
      <c r="G43" s="164">
        <v>103</v>
      </c>
      <c r="H43" s="165"/>
      <c r="I43" s="165"/>
      <c r="J43" s="165"/>
      <c r="K43" s="164">
        <v>529</v>
      </c>
      <c r="L43" s="166"/>
      <c r="M43" s="164">
        <f ca="1">IF(ISNUMBER(INDIRECT("K" &amp; ROW())/INDIRECT("G" &amp; ROW())),INDIRECT("K" &amp; ROW())/INDIRECT("G" &amp; ROW()), " ")</f>
        <v>5.1359223300970873</v>
      </c>
      <c r="N43" s="146" t="s">
        <v>133</v>
      </c>
    </row>
    <row r="44" spans="1:14" x14ac:dyDescent="0.25">
      <c r="A44" s="144" t="s">
        <v>97</v>
      </c>
      <c r="B44" s="145"/>
      <c r="C44" s="145"/>
      <c r="D44" s="145"/>
      <c r="E44" s="145"/>
      <c r="F44" s="145"/>
      <c r="G44" s="164"/>
      <c r="H44" s="165"/>
      <c r="I44" s="165"/>
      <c r="J44" s="165"/>
      <c r="K44" s="164">
        <v>4</v>
      </c>
      <c r="L44" s="166"/>
      <c r="M44" s="164" t="str">
        <f ca="1">IF(ISNUMBER(INDIRECT("K" &amp; ROW())/INDIRECT("G" &amp; ROW())),INDIRECT("K" &amp; ROW())/INDIRECT("G" &amp; ROW()), " ")</f>
        <v xml:space="preserve"> </v>
      </c>
      <c r="N44" s="146" t="s">
        <v>133</v>
      </c>
    </row>
    <row r="45" spans="1:14" x14ac:dyDescent="0.25">
      <c r="A45" s="144" t="s">
        <v>98</v>
      </c>
      <c r="B45" s="145"/>
      <c r="C45" s="145"/>
      <c r="D45" s="145"/>
      <c r="E45" s="145"/>
      <c r="F45" s="145"/>
      <c r="G45" s="164">
        <v>103</v>
      </c>
      <c r="H45" s="165"/>
      <c r="I45" s="165"/>
      <c r="J45" s="165"/>
      <c r="K45" s="164">
        <v>533</v>
      </c>
      <c r="L45" s="166"/>
      <c r="M45" s="164">
        <f ca="1">IF(ISNUMBER(INDIRECT("K" &amp; ROW())/INDIRECT("G" &amp; ROW())),INDIRECT("K" &amp; ROW())/INDIRECT("G" &amp; ROW()), " ")</f>
        <v>5.174757281553398</v>
      </c>
      <c r="N45" s="146" t="s">
        <v>133</v>
      </c>
    </row>
    <row r="46" spans="1:14" ht="30" customHeight="1" x14ac:dyDescent="0.25">
      <c r="A46" s="144" t="s">
        <v>99</v>
      </c>
      <c r="B46" s="145"/>
      <c r="C46" s="145"/>
      <c r="D46" s="145"/>
      <c r="E46" s="145"/>
      <c r="F46" s="145"/>
      <c r="G46" s="164">
        <v>14.15</v>
      </c>
      <c r="H46" s="165"/>
      <c r="I46" s="165"/>
      <c r="J46" s="165"/>
      <c r="K46" s="164">
        <v>45.46</v>
      </c>
      <c r="L46" s="166"/>
      <c r="M46" s="164">
        <f ca="1">IF(ISNUMBER(INDIRECT("K" &amp; ROW())/INDIRECT("G" &amp; ROW())),INDIRECT("K" &amp; ROW())/INDIRECT("G" &amp; ROW()), " ")</f>
        <v>3.212720848056537</v>
      </c>
      <c r="N46" s="146" t="s">
        <v>133</v>
      </c>
    </row>
    <row r="47" spans="1:14" x14ac:dyDescent="0.25">
      <c r="A47" s="147" t="s">
        <v>100</v>
      </c>
      <c r="B47" s="148"/>
      <c r="C47" s="148"/>
      <c r="D47" s="148"/>
      <c r="E47" s="148"/>
      <c r="F47" s="148"/>
      <c r="G47" s="167">
        <v>117.15</v>
      </c>
      <c r="H47" s="168"/>
      <c r="I47" s="168"/>
      <c r="J47" s="168"/>
      <c r="K47" s="167">
        <v>578.46</v>
      </c>
      <c r="L47" s="169"/>
      <c r="M47" s="167">
        <f ca="1">IF(ISNUMBER(INDIRECT("K" &amp; ROW())/INDIRECT("G" &amp; ROW())),INDIRECT("K" &amp; ROW())/INDIRECT("G" &amp; ROW()), " ")</f>
        <v>4.9377720870678621</v>
      </c>
      <c r="N47" s="149" t="s">
        <v>133</v>
      </c>
    </row>
    <row r="48" spans="1:14" x14ac:dyDescent="0.25">
      <c r="A48" s="48"/>
      <c r="G48" s="67"/>
      <c r="H48" s="68"/>
      <c r="I48" s="68"/>
      <c r="J48" s="68"/>
      <c r="K48" s="67"/>
      <c r="L48" s="69"/>
      <c r="M48" s="67"/>
      <c r="N48" s="48"/>
    </row>
    <row r="49" spans="1:14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71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3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</sheetData>
  <mergeCells count="45">
    <mergeCell ref="A42:F42"/>
    <mergeCell ref="A43:F43"/>
    <mergeCell ref="A44:F44"/>
    <mergeCell ref="A45:F45"/>
    <mergeCell ref="A46:F46"/>
    <mergeCell ref="A47:F47"/>
    <mergeCell ref="A36:F36"/>
    <mergeCell ref="A37:F37"/>
    <mergeCell ref="A38:F38"/>
    <mergeCell ref="A39:F39"/>
    <mergeCell ref="A40:F40"/>
    <mergeCell ref="A41:F41"/>
    <mergeCell ref="A24:N24"/>
    <mergeCell ref="A25:N25"/>
    <mergeCell ref="A28:N28"/>
    <mergeCell ref="A32:N32"/>
    <mergeCell ref="A33:N33"/>
    <mergeCell ref="A35:F3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