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9" i="16"/>
  <c r="M31" i="16"/>
  <c r="M32" i="16"/>
  <c r="M3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6" i="16"/>
  <c r="M40" i="16"/>
  <c r="M44" i="16"/>
  <c r="M48" i="16"/>
  <c r="M42" i="16"/>
  <c r="M39" i="16"/>
  <c r="M47" i="16"/>
  <c r="M37" i="16"/>
  <c r="M41" i="16"/>
  <c r="M45" i="16"/>
  <c r="M38" i="16"/>
  <c r="M46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<sst xmlns="http://schemas.openxmlformats.org/spreadsheetml/2006/main" count="217" uniqueCount="137">
  <si>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</si>
  <si>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</si>
  <si>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</si>
  <si>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</si>
  <si>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</si>
  <si>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</si>
  <si>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</si>
  <si>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</si>
  <si>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</si>
  <si>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</si>
  <si>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</si>
  <si>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</si>
  <si>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</si>
  <si>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</si>
  <si>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</si>
  <si>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</si>
  <si>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</si>
  <si>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</si>
  <si>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</si>
  <si>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</si>
  <si>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</si>
  <si>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</si>
  <si>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</si>
  <si>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</si>
  <si>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</si>
  <si>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</si>
  <si>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</si>
  <si>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</si>
  <si>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</si>
  <si>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</si>
  <si>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</si>
  <si>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</si>
  <si>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</si>
  <si>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</si>
  <si>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</si>
  <si>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</si>
  <si>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</si>
  <si>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</si>
  <si>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</si>
  <si>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</si>
  <si>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</si>
  <si>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</si>
  <si>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</si>
  <si>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</si>
  <si>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</si>
  <si>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</si>
  <si>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</si>
  <si>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</si>
  <si>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</si>
  <si>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</si>
  <si>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</si>
  <si>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</si>
  <si>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</si>
  <si>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</si>
  <si>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</si>
  <si>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</si>
  <si>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</si>
  <si>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</si>
  <si>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</si>
  <si>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</si>
  <si>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</si>
  <si>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</si>
  <si>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</si>
  <si>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</si>
  <si>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</si>
  <si>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</si>
  <si>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</si>
  <si>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</si>
  <si>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</si>
  <si>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</si>
  <si>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Первомайская 34</t>
  </si>
  <si>
    <t>Сдал:  _________________ //</t>
  </si>
  <si>
    <t>Принял:  _________________ //</t>
  </si>
  <si>
    <t>Раздел 2. СЕНТЯБРЬ</t>
  </si>
  <si>
    <t>ремонт цоколя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</si>
  <si>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</si>
  <si>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0,719
67
40</t>
  </si>
  <si>
    <t>2230,33
_____
1413,49</t>
  </si>
  <si>
    <t>2621
1267
802</t>
  </si>
  <si>
    <t>1604
_____
1016</t>
  </si>
  <si>
    <t>23516
12899
7701</t>
  </si>
  <si>
    <t>19252
_____
4260</t>
  </si>
  <si>
    <t>Р</t>
  </si>
  <si>
    <t>ТЕРр69-9-1
Очистка помещений от строительного мусора
100 т мусора
НР 66%=78%*0.85 от ФОТ
СП 40%=50%*0.8 от ФОТ</t>
  </si>
  <si>
    <t>0,0348
66
40</t>
  </si>
  <si>
    <t>68
53
34</t>
  </si>
  <si>
    <t>821
542
328</t>
  </si>
  <si>
    <t>Итого прямые затраты по акту</t>
  </si>
  <si>
    <t>1672
_____
1016</t>
  </si>
  <si>
    <t>20073
_____
4260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</si>
  <si>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</si>
  <si>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</si>
  <si>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</si>
  <si>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</si>
  <si>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</si>
  <si>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</si>
  <si>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</si>
  <si>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</si>
  <si>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</si>
  <si>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</si>
  <si>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</si>
  <si>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</si>
  <si>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</si>
  <si>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</si>
  <si>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</si>
  <si>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</si>
  <si>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</si>
  <si>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</si>
  <si>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</si>
  <si>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1-3-2</t>
  </si>
  <si>
    <t>Затраты труда рабочих (ср 3,2)</t>
  </si>
  <si>
    <t xml:space="preserve">11,05
</t>
  </si>
  <si>
    <t xml:space="preserve">132,66
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</si>
  <si>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</si>
  <si>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</si>
  <si>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</si>
  <si>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</si>
  <si>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</si>
  <si>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МТРиЭ ЧО, Пост. № 19/1</t>
  </si>
  <si>
    <t xml:space="preserve">                  Материалы</t>
  </si>
  <si>
    <t>402-0083</t>
  </si>
  <si>
    <t>Раствор готовый отделочный тяжелый: цементно-известковый 1:1:6</t>
  </si>
  <si>
    <t xml:space="preserve">м3
</t>
  </si>
  <si>
    <t xml:space="preserve">642
</t>
  </si>
  <si>
    <t xml:space="preserve">2689,91
</t>
  </si>
  <si>
    <t>МТРиЭ ЧО, Пост.от 14.05.2015 г. №19/1, п.081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</si>
  <si>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</si>
  <si>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</si>
  <si>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</si>
  <si>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</si>
  <si>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</si>
  <si>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</si>
  <si>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</si>
  <si>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</si>
  <si>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т
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</si>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</sst>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34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152.58000000000001</v>
      </c>
      <c r="X14" s="27">
        <v>152.58000000000001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5091.31/1000</f>
        <v>5.09131</v>
      </c>
      <c r="I27" s="85"/>
      <c r="J27" s="35" t="s">
        <v>6</v>
      </c>
      <c r="K27" s="86">
        <f>47205.5/1000</f>
        <v>47.205500000000001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0.15258000000000002</v>
      </c>
      <c r="I30" s="85"/>
      <c r="J30" s="35" t="s">
        <v>8</v>
      </c>
      <c r="K30" s="86">
        <f>(X14+X15)/1000</f>
        <v>0.15258000000000002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1672</v>
      </c>
      <c r="Z30" s="71">
        <v>1320</v>
      </c>
      <c r="AA30" s="71">
        <v>836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1672/1000</f>
        <v>1.6719999999999999</v>
      </c>
      <c r="I31" s="85"/>
      <c r="J31" s="35" t="s">
        <v>6</v>
      </c>
      <c r="K31" s="86">
        <f>20073/1000</f>
        <v>20.073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20073</v>
      </c>
      <c r="Z31" s="72">
        <v>13441</v>
      </c>
      <c r="AA31" s="72">
        <v>8029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5</v>
      </c>
      <c r="C42" s="134" t="s">
        <v>75</v>
      </c>
      <c r="D42" s="135" t="s">
        <v>76</v>
      </c>
      <c r="E42" s="136">
        <v>3645.46</v>
      </c>
      <c r="F42" s="137" t="s">
        <v>77</v>
      </c>
      <c r="G42" s="136">
        <v>1.64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4</v>
      </c>
    </row>
    <row r="43" spans="1:22" ht="68.400000000000006" x14ac:dyDescent="0.25">
      <c r="A43" s="138">
        <v>2</v>
      </c>
      <c r="B43" s="139">
        <v>6</v>
      </c>
      <c r="C43" s="140" t="s">
        <v>83</v>
      </c>
      <c r="D43" s="141" t="s">
        <v>84</v>
      </c>
      <c r="E43" s="142">
        <v>1965.31</v>
      </c>
      <c r="F43" s="143">
        <v>1965.31</v>
      </c>
      <c r="G43" s="142"/>
      <c r="H43" s="142" t="s">
        <v>85</v>
      </c>
      <c r="I43" s="142">
        <v>68</v>
      </c>
      <c r="J43" s="142"/>
      <c r="K43" s="142" t="s">
        <v>86</v>
      </c>
      <c r="L43" s="143">
        <v>821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/>
    </row>
    <row r="44" spans="1:22" ht="34.200000000000003" x14ac:dyDescent="0.25">
      <c r="A44" s="144" t="s">
        <v>87</v>
      </c>
      <c r="B44" s="145"/>
      <c r="C44" s="145"/>
      <c r="D44" s="145"/>
      <c r="E44" s="145"/>
      <c r="F44" s="145"/>
      <c r="G44" s="145"/>
      <c r="H44" s="146">
        <v>2689</v>
      </c>
      <c r="I44" s="146" t="s">
        <v>88</v>
      </c>
      <c r="J44" s="146">
        <v>1</v>
      </c>
      <c r="K44" s="146">
        <v>24337</v>
      </c>
      <c r="L44" s="146" t="s">
        <v>89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>
        <v>4</v>
      </c>
    </row>
    <row r="45" spans="1:22" x14ac:dyDescent="0.25">
      <c r="A45" s="144" t="s">
        <v>90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91</v>
      </c>
      <c r="B46" s="145"/>
      <c r="C46" s="145"/>
      <c r="D46" s="145"/>
      <c r="E46" s="145"/>
      <c r="F46" s="145"/>
      <c r="G46" s="145"/>
      <c r="H46" s="146">
        <v>1672</v>
      </c>
      <c r="I46" s="146"/>
      <c r="J46" s="146"/>
      <c r="K46" s="146">
        <v>20073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92</v>
      </c>
      <c r="B47" s="145"/>
      <c r="C47" s="145"/>
      <c r="D47" s="145"/>
      <c r="E47" s="145"/>
      <c r="F47" s="145"/>
      <c r="G47" s="145"/>
      <c r="H47" s="146">
        <v>1016</v>
      </c>
      <c r="I47" s="146"/>
      <c r="J47" s="146"/>
      <c r="K47" s="146">
        <v>4260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93</v>
      </c>
      <c r="B48" s="145"/>
      <c r="C48" s="145"/>
      <c r="D48" s="145"/>
      <c r="E48" s="145"/>
      <c r="F48" s="145"/>
      <c r="G48" s="145"/>
      <c r="H48" s="146">
        <v>1</v>
      </c>
      <c r="I48" s="146"/>
      <c r="J48" s="146"/>
      <c r="K48" s="146">
        <v>4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94</v>
      </c>
      <c r="B49" s="148"/>
      <c r="C49" s="148"/>
      <c r="D49" s="148"/>
      <c r="E49" s="148"/>
      <c r="F49" s="148"/>
      <c r="G49" s="148"/>
      <c r="H49" s="149">
        <v>1320</v>
      </c>
      <c r="I49" s="149"/>
      <c r="J49" s="149"/>
      <c r="K49" s="149">
        <v>13441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95</v>
      </c>
      <c r="B50" s="148"/>
      <c r="C50" s="148"/>
      <c r="D50" s="148"/>
      <c r="E50" s="148"/>
      <c r="F50" s="148"/>
      <c r="G50" s="148"/>
      <c r="H50" s="149">
        <v>836</v>
      </c>
      <c r="I50" s="149"/>
      <c r="J50" s="149"/>
      <c r="K50" s="149">
        <v>8029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96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4" t="s">
        <v>97</v>
      </c>
      <c r="B52" s="145"/>
      <c r="C52" s="145"/>
      <c r="D52" s="145"/>
      <c r="E52" s="145"/>
      <c r="F52" s="145"/>
      <c r="G52" s="145"/>
      <c r="H52" s="146">
        <v>4690</v>
      </c>
      <c r="I52" s="146"/>
      <c r="J52" s="146"/>
      <c r="K52" s="146">
        <v>44116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98</v>
      </c>
      <c r="B53" s="145"/>
      <c r="C53" s="145"/>
      <c r="D53" s="145"/>
      <c r="E53" s="145"/>
      <c r="F53" s="145"/>
      <c r="G53" s="145"/>
      <c r="H53" s="146">
        <v>155</v>
      </c>
      <c r="I53" s="146"/>
      <c r="J53" s="146"/>
      <c r="K53" s="146">
        <v>1691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99</v>
      </c>
      <c r="B54" s="145"/>
      <c r="C54" s="145"/>
      <c r="D54" s="145"/>
      <c r="E54" s="145"/>
      <c r="F54" s="145"/>
      <c r="G54" s="145"/>
      <c r="H54" s="146">
        <v>4845</v>
      </c>
      <c r="I54" s="146"/>
      <c r="J54" s="146"/>
      <c r="K54" s="146">
        <v>45807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100</v>
      </c>
      <c r="B55" s="145"/>
      <c r="C55" s="145"/>
      <c r="D55" s="145"/>
      <c r="E55" s="145"/>
      <c r="F55" s="145"/>
      <c r="G55" s="145"/>
      <c r="H55" s="146">
        <v>246.31</v>
      </c>
      <c r="I55" s="146"/>
      <c r="J55" s="146"/>
      <c r="K55" s="146">
        <v>1398.5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101</v>
      </c>
      <c r="B56" s="148"/>
      <c r="C56" s="148"/>
      <c r="D56" s="148"/>
      <c r="E56" s="148"/>
      <c r="F56" s="148"/>
      <c r="G56" s="148"/>
      <c r="H56" s="149">
        <v>5091.3100000000004</v>
      </c>
      <c r="I56" s="149"/>
      <c r="J56" s="149"/>
      <c r="K56" s="149">
        <v>47205.5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79</v>
      </c>
      <c r="I58" s="48"/>
      <c r="J58" s="48"/>
      <c r="K58" s="74">
        <f>IF(ISBLANK(Y31),"",ROUND(Z31/Y31,2)*100)</f>
        <v>67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50</v>
      </c>
      <c r="I59" s="48"/>
      <c r="J59" s="48"/>
      <c r="K59" s="45">
        <f>IF(ISBLANK(Y31),"",ROUND(AA31/Y31,2)*100)</f>
        <v>40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71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72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5091.31/1000</f>
        <v>5.09131</v>
      </c>
      <c r="H11" s="85"/>
      <c r="I11" s="55" t="s">
        <v>6</v>
      </c>
      <c r="J11" s="86">
        <f>47205.5/1000</f>
        <v>47.205500000000001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0.15258000000000002</v>
      </c>
      <c r="H14" s="85"/>
      <c r="I14" s="55" t="s">
        <v>8</v>
      </c>
      <c r="J14" s="86">
        <f>(P14+P15)/1000</f>
        <v>0.15258000000000002</v>
      </c>
      <c r="K14" s="87"/>
      <c r="L14" s="58">
        <v>1709</v>
      </c>
      <c r="M14" s="35" t="s">
        <v>8</v>
      </c>
      <c r="N14" s="57"/>
      <c r="O14" s="26">
        <v>152.58000000000001</v>
      </c>
      <c r="P14" s="27">
        <v>152.58000000000001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1672/1000</f>
        <v>1.6719999999999999</v>
      </c>
      <c r="H15" s="117"/>
      <c r="I15" s="55" t="s">
        <v>6</v>
      </c>
      <c r="J15" s="86">
        <f>20073/1000</f>
        <v>20.073</v>
      </c>
      <c r="K15" s="87"/>
      <c r="L15" s="59">
        <v>20517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104</v>
      </c>
      <c r="C26" s="134" t="s">
        <v>105</v>
      </c>
      <c r="D26" s="154" t="s">
        <v>106</v>
      </c>
      <c r="E26" s="155">
        <v>7.46</v>
      </c>
      <c r="F26" s="136" t="s">
        <v>107</v>
      </c>
      <c r="G26" s="136">
        <v>68.41</v>
      </c>
      <c r="H26" s="156"/>
      <c r="I26" s="156"/>
      <c r="J26" s="136" t="s">
        <v>108</v>
      </c>
      <c r="K26" s="136">
        <v>820.9</v>
      </c>
      <c r="L26" s="157"/>
      <c r="M26" s="156">
        <f>IF(ISNUMBER(K26/G26),IF(NOT(K26/G26=0),K26/G26, " "), " ")</f>
        <v>11.999707645081129</v>
      </c>
      <c r="N26" s="154"/>
    </row>
    <row r="27" spans="1:23" s="29" customFormat="1" ht="22.8" x14ac:dyDescent="0.25">
      <c r="A27" s="152">
        <v>2</v>
      </c>
      <c r="B27" s="153" t="s">
        <v>109</v>
      </c>
      <c r="C27" s="134" t="s">
        <v>110</v>
      </c>
      <c r="D27" s="154" t="s">
        <v>106</v>
      </c>
      <c r="E27" s="155">
        <v>145.12</v>
      </c>
      <c r="F27" s="136" t="s">
        <v>111</v>
      </c>
      <c r="G27" s="136">
        <v>1603.58</v>
      </c>
      <c r="H27" s="156"/>
      <c r="I27" s="156"/>
      <c r="J27" s="136" t="s">
        <v>112</v>
      </c>
      <c r="K27" s="136">
        <v>19251.62</v>
      </c>
      <c r="L27" s="157"/>
      <c r="M27" s="156">
        <f>IF(ISNUMBER(K27/G27),IF(NOT(K27/G27=0),K27/G27, " "), " ")</f>
        <v>12.005400416567928</v>
      </c>
      <c r="N27" s="154"/>
    </row>
    <row r="28" spans="1:23" s="29" customFormat="1" ht="19.350000000000001" customHeight="1" x14ac:dyDescent="0.25">
      <c r="A28" s="128" t="s">
        <v>113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52">
        <v>3</v>
      </c>
      <c r="B29" s="153">
        <v>30401</v>
      </c>
      <c r="C29" s="134" t="s">
        <v>114</v>
      </c>
      <c r="D29" s="154" t="s">
        <v>115</v>
      </c>
      <c r="E29" s="155">
        <v>0.51</v>
      </c>
      <c r="F29" s="136" t="s">
        <v>116</v>
      </c>
      <c r="G29" s="136">
        <v>1.18</v>
      </c>
      <c r="H29" s="156"/>
      <c r="I29" s="156"/>
      <c r="J29" s="136" t="s">
        <v>117</v>
      </c>
      <c r="K29" s="136">
        <v>3.57</v>
      </c>
      <c r="L29" s="157"/>
      <c r="M29" s="156">
        <f>IF(ISNUMBER(K29/G29),IF(NOT(K29/G29=0),K29/G29, " "), " ")</f>
        <v>3.0254237288135593</v>
      </c>
      <c r="N29" s="154" t="s">
        <v>118</v>
      </c>
    </row>
    <row r="30" spans="1:23" ht="19.350000000000001" customHeight="1" x14ac:dyDescent="0.25">
      <c r="A30" s="128" t="s">
        <v>119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34.200000000000003" x14ac:dyDescent="0.25">
      <c r="A31" s="152">
        <v>4</v>
      </c>
      <c r="B31" s="153" t="s">
        <v>120</v>
      </c>
      <c r="C31" s="134" t="s">
        <v>121</v>
      </c>
      <c r="D31" s="154" t="s">
        <v>122</v>
      </c>
      <c r="E31" s="155">
        <v>1.5820000000000001</v>
      </c>
      <c r="F31" s="136" t="s">
        <v>123</v>
      </c>
      <c r="G31" s="136">
        <v>1015.64</v>
      </c>
      <c r="H31" s="156">
        <v>2241</v>
      </c>
      <c r="I31" s="156">
        <v>3545.26</v>
      </c>
      <c r="J31" s="136" t="s">
        <v>124</v>
      </c>
      <c r="K31" s="136">
        <v>4255.4399999999996</v>
      </c>
      <c r="L31" s="157"/>
      <c r="M31" s="156">
        <f>IF(ISNUMBER(K31/G31),IF(NOT(K31/G31=0),K31/G31, " "), " ")</f>
        <v>4.1899098105627974</v>
      </c>
      <c r="N31" s="154" t="s">
        <v>125</v>
      </c>
    </row>
    <row r="32" spans="1:23" ht="34.200000000000003" x14ac:dyDescent="0.25">
      <c r="A32" s="152">
        <v>5</v>
      </c>
      <c r="B32" s="153" t="s">
        <v>126</v>
      </c>
      <c r="C32" s="134" t="s">
        <v>127</v>
      </c>
      <c r="D32" s="154" t="s">
        <v>122</v>
      </c>
      <c r="E32" s="155">
        <v>0.25169999999999998</v>
      </c>
      <c r="F32" s="136" t="s">
        <v>128</v>
      </c>
      <c r="G32" s="136">
        <v>0.78</v>
      </c>
      <c r="H32" s="156">
        <v>22.32</v>
      </c>
      <c r="I32" s="156">
        <v>5.62</v>
      </c>
      <c r="J32" s="136" t="s">
        <v>129</v>
      </c>
      <c r="K32" s="136">
        <v>5.73</v>
      </c>
      <c r="L32" s="157"/>
      <c r="M32" s="156">
        <f>IF(ISNUMBER(K32/G32),IF(NOT(K32/G32=0),K32/G32, " "), " ")</f>
        <v>7.3461538461538467</v>
      </c>
      <c r="N32" s="154" t="s">
        <v>130</v>
      </c>
    </row>
    <row r="33" spans="1:14" ht="19.350000000000001" customHeight="1" x14ac:dyDescent="0.25">
      <c r="A33" s="150" t="s">
        <v>131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</row>
    <row r="34" spans="1:14" ht="19.350000000000001" customHeight="1" x14ac:dyDescent="0.25">
      <c r="A34" s="128" t="s">
        <v>119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8">
        <v>6</v>
      </c>
      <c r="B35" s="159" t="s">
        <v>132</v>
      </c>
      <c r="C35" s="140" t="s">
        <v>133</v>
      </c>
      <c r="D35" s="160" t="s">
        <v>134</v>
      </c>
      <c r="E35" s="161">
        <v>6.96</v>
      </c>
      <c r="F35" s="142" t="s">
        <v>135</v>
      </c>
      <c r="G35" s="142"/>
      <c r="H35" s="162"/>
      <c r="I35" s="162"/>
      <c r="J35" s="142" t="s">
        <v>135</v>
      </c>
      <c r="K35" s="142"/>
      <c r="L35" s="163"/>
      <c r="M35" s="162" t="str">
        <f>IF(ISNUMBER(K35/G35),IF(NOT(K35/G35=0),K35/G35, " "), " ")</f>
        <v xml:space="preserve"> </v>
      </c>
      <c r="N35" s="160"/>
    </row>
    <row r="36" spans="1:14" x14ac:dyDescent="0.25">
      <c r="A36" s="144" t="s">
        <v>87</v>
      </c>
      <c r="B36" s="145"/>
      <c r="C36" s="145"/>
      <c r="D36" s="145"/>
      <c r="E36" s="145"/>
      <c r="F36" s="145"/>
      <c r="G36" s="164">
        <v>2689</v>
      </c>
      <c r="H36" s="165"/>
      <c r="I36" s="165"/>
      <c r="J36" s="165"/>
      <c r="K36" s="164">
        <v>24337</v>
      </c>
      <c r="L36" s="166"/>
      <c r="M36" s="164">
        <f ca="1">IF(ISNUMBER(INDIRECT("K" &amp; ROW())/INDIRECT("G" &amp; ROW())),INDIRECT("K" &amp; ROW())/INDIRECT("G" &amp; ROW()), " ")</f>
        <v>9.0505764224618819</v>
      </c>
      <c r="N36" s="146" t="s">
        <v>136</v>
      </c>
    </row>
    <row r="37" spans="1:14" x14ac:dyDescent="0.25">
      <c r="A37" s="144" t="s">
        <v>90</v>
      </c>
      <c r="B37" s="145"/>
      <c r="C37" s="145"/>
      <c r="D37" s="145"/>
      <c r="E37" s="145"/>
      <c r="F37" s="145"/>
      <c r="G37" s="164"/>
      <c r="H37" s="165"/>
      <c r="I37" s="165"/>
      <c r="J37" s="165"/>
      <c r="K37" s="164"/>
      <c r="L37" s="166"/>
      <c r="M37" s="164" t="str">
        <f ca="1">IF(ISNUMBER(INDIRECT("K" &amp; ROW())/INDIRECT("G" &amp; ROW())),INDIRECT("K" &amp; ROW())/INDIRECT("G" &amp; ROW()), " ")</f>
        <v xml:space="preserve"> </v>
      </c>
      <c r="N37" s="146" t="s">
        <v>136</v>
      </c>
    </row>
    <row r="38" spans="1:14" x14ac:dyDescent="0.25">
      <c r="A38" s="144" t="s">
        <v>91</v>
      </c>
      <c r="B38" s="145"/>
      <c r="C38" s="145"/>
      <c r="D38" s="145"/>
      <c r="E38" s="145"/>
      <c r="F38" s="145"/>
      <c r="G38" s="164">
        <v>1672</v>
      </c>
      <c r="H38" s="165"/>
      <c r="I38" s="165"/>
      <c r="J38" s="165"/>
      <c r="K38" s="164">
        <v>20073</v>
      </c>
      <c r="L38" s="166"/>
      <c r="M38" s="164">
        <f ca="1">IF(ISNUMBER(INDIRECT("K" &amp; ROW())/INDIRECT("G" &amp; ROW())),INDIRECT("K" &amp; ROW())/INDIRECT("G" &amp; ROW()), " ")</f>
        <v>12.005382775119617</v>
      </c>
      <c r="N38" s="146" t="s">
        <v>136</v>
      </c>
    </row>
    <row r="39" spans="1:14" x14ac:dyDescent="0.25">
      <c r="A39" s="144" t="s">
        <v>92</v>
      </c>
      <c r="B39" s="145"/>
      <c r="C39" s="145"/>
      <c r="D39" s="145"/>
      <c r="E39" s="145"/>
      <c r="F39" s="145"/>
      <c r="G39" s="164">
        <v>1016</v>
      </c>
      <c r="H39" s="165"/>
      <c r="I39" s="165"/>
      <c r="J39" s="165"/>
      <c r="K39" s="164">
        <v>4260</v>
      </c>
      <c r="L39" s="166"/>
      <c r="M39" s="164">
        <f ca="1">IF(ISNUMBER(INDIRECT("K" &amp; ROW())/INDIRECT("G" &amp; ROW())),INDIRECT("K" &amp; ROW())/INDIRECT("G" &amp; ROW()), " ")</f>
        <v>4.1929133858267713</v>
      </c>
      <c r="N39" s="146" t="s">
        <v>136</v>
      </c>
    </row>
    <row r="40" spans="1:14" x14ac:dyDescent="0.25">
      <c r="A40" s="144" t="s">
        <v>93</v>
      </c>
      <c r="B40" s="145"/>
      <c r="C40" s="145"/>
      <c r="D40" s="145"/>
      <c r="E40" s="145"/>
      <c r="F40" s="145"/>
      <c r="G40" s="164">
        <v>1</v>
      </c>
      <c r="H40" s="165"/>
      <c r="I40" s="165"/>
      <c r="J40" s="165"/>
      <c r="K40" s="164">
        <v>4</v>
      </c>
      <c r="L40" s="166"/>
      <c r="M40" s="164">
        <f ca="1">IF(ISNUMBER(INDIRECT("K" &amp; ROW())/INDIRECT("G" &amp; ROW())),INDIRECT("K" &amp; ROW())/INDIRECT("G" &amp; ROW()), " ")</f>
        <v>4</v>
      </c>
      <c r="N40" s="146" t="s">
        <v>136</v>
      </c>
    </row>
    <row r="41" spans="1:14" x14ac:dyDescent="0.25">
      <c r="A41" s="147" t="s">
        <v>94</v>
      </c>
      <c r="B41" s="148"/>
      <c r="C41" s="148"/>
      <c r="D41" s="148"/>
      <c r="E41" s="148"/>
      <c r="F41" s="148"/>
      <c r="G41" s="167">
        <v>1320</v>
      </c>
      <c r="H41" s="168"/>
      <c r="I41" s="168"/>
      <c r="J41" s="168"/>
      <c r="K41" s="167">
        <v>13441</v>
      </c>
      <c r="L41" s="169"/>
      <c r="M41" s="167">
        <f ca="1">IF(ISNUMBER(INDIRECT("K" &amp; ROW())/INDIRECT("G" &amp; ROW())),INDIRECT("K" &amp; ROW())/INDIRECT("G" &amp; ROW()), " ")</f>
        <v>10.182575757575757</v>
      </c>
      <c r="N41" s="149" t="s">
        <v>136</v>
      </c>
    </row>
    <row r="42" spans="1:14" x14ac:dyDescent="0.25">
      <c r="A42" s="147" t="s">
        <v>95</v>
      </c>
      <c r="B42" s="148"/>
      <c r="C42" s="148"/>
      <c r="D42" s="148"/>
      <c r="E42" s="148"/>
      <c r="F42" s="148"/>
      <c r="G42" s="167">
        <v>836</v>
      </c>
      <c r="H42" s="168"/>
      <c r="I42" s="168"/>
      <c r="J42" s="168"/>
      <c r="K42" s="167">
        <v>8029</v>
      </c>
      <c r="L42" s="169"/>
      <c r="M42" s="167">
        <f ca="1">IF(ISNUMBER(INDIRECT("K" &amp; ROW())/INDIRECT("G" &amp; ROW())),INDIRECT("K" &amp; ROW())/INDIRECT("G" &amp; ROW()), " ")</f>
        <v>9.6040669856459324</v>
      </c>
      <c r="N42" s="149" t="s">
        <v>136</v>
      </c>
    </row>
    <row r="43" spans="1:14" x14ac:dyDescent="0.25">
      <c r="A43" s="147" t="s">
        <v>96</v>
      </c>
      <c r="B43" s="148"/>
      <c r="C43" s="148"/>
      <c r="D43" s="148"/>
      <c r="E43" s="148"/>
      <c r="F43" s="148"/>
      <c r="G43" s="167"/>
      <c r="H43" s="168"/>
      <c r="I43" s="168"/>
      <c r="J43" s="168"/>
      <c r="K43" s="167"/>
      <c r="L43" s="169"/>
      <c r="M43" s="167" t="str">
        <f ca="1">IF(ISNUMBER(INDIRECT("K" &amp; ROW())/INDIRECT("G" &amp; ROW())),INDIRECT("K" &amp; ROW())/INDIRECT("G" &amp; ROW()), " ")</f>
        <v xml:space="preserve"> </v>
      </c>
      <c r="N43" s="149" t="s">
        <v>136</v>
      </c>
    </row>
    <row r="44" spans="1:14" x14ac:dyDescent="0.25">
      <c r="A44" s="144" t="s">
        <v>97</v>
      </c>
      <c r="B44" s="145"/>
      <c r="C44" s="145"/>
      <c r="D44" s="145"/>
      <c r="E44" s="145"/>
      <c r="F44" s="145"/>
      <c r="G44" s="164">
        <v>4690</v>
      </c>
      <c r="H44" s="165"/>
      <c r="I44" s="165"/>
      <c r="J44" s="165"/>
      <c r="K44" s="164">
        <v>44116</v>
      </c>
      <c r="L44" s="166"/>
      <c r="M44" s="164">
        <f ca="1">IF(ISNUMBER(INDIRECT("K" &amp; ROW())/INDIRECT("G" &amp; ROW())),INDIRECT("K" &amp; ROW())/INDIRECT("G" &amp; ROW()), " ")</f>
        <v>9.4063965884861407</v>
      </c>
      <c r="N44" s="146" t="s">
        <v>136</v>
      </c>
    </row>
    <row r="45" spans="1:14" x14ac:dyDescent="0.25">
      <c r="A45" s="144" t="s">
        <v>98</v>
      </c>
      <c r="B45" s="145"/>
      <c r="C45" s="145"/>
      <c r="D45" s="145"/>
      <c r="E45" s="145"/>
      <c r="F45" s="145"/>
      <c r="G45" s="164">
        <v>155</v>
      </c>
      <c r="H45" s="165"/>
      <c r="I45" s="165"/>
      <c r="J45" s="165"/>
      <c r="K45" s="164">
        <v>1691</v>
      </c>
      <c r="L45" s="166"/>
      <c r="M45" s="164">
        <f ca="1">IF(ISNUMBER(INDIRECT("K" &amp; ROW())/INDIRECT("G" &amp; ROW())),INDIRECT("K" &amp; ROW())/INDIRECT("G" &amp; ROW()), " ")</f>
        <v>10.909677419354839</v>
      </c>
      <c r="N45" s="146" t="s">
        <v>136</v>
      </c>
    </row>
    <row r="46" spans="1:14" x14ac:dyDescent="0.25">
      <c r="A46" s="144" t="s">
        <v>99</v>
      </c>
      <c r="B46" s="145"/>
      <c r="C46" s="145"/>
      <c r="D46" s="145"/>
      <c r="E46" s="145"/>
      <c r="F46" s="145"/>
      <c r="G46" s="164">
        <v>4845</v>
      </c>
      <c r="H46" s="165"/>
      <c r="I46" s="165"/>
      <c r="J46" s="165"/>
      <c r="K46" s="164">
        <v>45807</v>
      </c>
      <c r="L46" s="166"/>
      <c r="M46" s="164">
        <f ca="1">IF(ISNUMBER(INDIRECT("K" &amp; ROW())/INDIRECT("G" &amp; ROW())),INDIRECT("K" &amp; ROW())/INDIRECT("G" &amp; ROW()), " ")</f>
        <v>9.4544891640866879</v>
      </c>
      <c r="N46" s="146" t="s">
        <v>136</v>
      </c>
    </row>
    <row r="47" spans="1:14" ht="30" customHeight="1" x14ac:dyDescent="0.25">
      <c r="A47" s="144" t="s">
        <v>100</v>
      </c>
      <c r="B47" s="145"/>
      <c r="C47" s="145"/>
      <c r="D47" s="145"/>
      <c r="E47" s="145"/>
      <c r="F47" s="145"/>
      <c r="G47" s="164">
        <v>246.31</v>
      </c>
      <c r="H47" s="165"/>
      <c r="I47" s="165"/>
      <c r="J47" s="165"/>
      <c r="K47" s="164">
        <v>1398.5</v>
      </c>
      <c r="L47" s="166"/>
      <c r="M47" s="164">
        <f ca="1">IF(ISNUMBER(INDIRECT("K" &amp; ROW())/INDIRECT("G" &amp; ROW())),INDIRECT("K" &amp; ROW())/INDIRECT("G" &amp; ROW()), " ")</f>
        <v>5.6778043928382935</v>
      </c>
      <c r="N47" s="146" t="s">
        <v>136</v>
      </c>
    </row>
    <row r="48" spans="1:14" x14ac:dyDescent="0.25">
      <c r="A48" s="147" t="s">
        <v>101</v>
      </c>
      <c r="B48" s="148"/>
      <c r="C48" s="148"/>
      <c r="D48" s="148"/>
      <c r="E48" s="148"/>
      <c r="F48" s="148"/>
      <c r="G48" s="167">
        <v>5091.3100000000004</v>
      </c>
      <c r="H48" s="168"/>
      <c r="I48" s="168"/>
      <c r="J48" s="168"/>
      <c r="K48" s="167">
        <v>47205.5</v>
      </c>
      <c r="L48" s="169"/>
      <c r="M48" s="167">
        <f ca="1">IF(ISNUMBER(INDIRECT("K" &amp; ROW())/INDIRECT("G" &amp; ROW())),INDIRECT("K" &amp; ROW())/INDIRECT("G" &amp; ROW()), " ")</f>
        <v>9.2717787759928179</v>
      </c>
      <c r="N48" s="149" t="s">
        <v>136</v>
      </c>
    </row>
    <row r="49" spans="1:14" x14ac:dyDescent="0.25">
      <c r="A49" s="48"/>
      <c r="G49" s="67"/>
      <c r="H49" s="68"/>
      <c r="I49" s="68"/>
      <c r="J49" s="68"/>
      <c r="K49" s="67"/>
      <c r="L49" s="69"/>
      <c r="M49" s="67"/>
      <c r="N49" s="48"/>
    </row>
    <row r="50" spans="1:14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75" t="s">
        <v>71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3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75" t="s">
        <v>72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</sheetData>
  <mergeCells count="46">
    <mergeCell ref="A48:F48"/>
    <mergeCell ref="A42:F42"/>
    <mergeCell ref="A43:F43"/>
    <mergeCell ref="A44:F44"/>
    <mergeCell ref="A45:F45"/>
    <mergeCell ref="A46:F46"/>
    <mergeCell ref="A47:F47"/>
    <mergeCell ref="A36:F36"/>
    <mergeCell ref="A37:F37"/>
    <mergeCell ref="A38:F38"/>
    <mergeCell ref="A39:F39"/>
    <mergeCell ref="A40:F40"/>
    <mergeCell ref="A41:F41"/>
    <mergeCell ref="A24:N24"/>
    <mergeCell ref="A25:N25"/>
    <mergeCell ref="A28:N28"/>
    <mergeCell ref="A30:N30"/>
    <mergeCell ref="A33:N33"/>
    <mergeCell ref="A34:N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