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30" i="16"/>
  <c r="M32" i="16"/>
  <c r="M33" i="16"/>
  <c r="M34" i="16"/>
  <c r="M37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9" i="8"/>
  <c r="K58" i="8"/>
  <c r="H59" i="8"/>
  <c r="H58" i="8"/>
  <c r="J14" i="16"/>
  <c r="G14" i="16"/>
  <c r="K30" i="8"/>
  <c r="H30" i="8"/>
  <c r="A18" i="16"/>
  <c r="B34" i="8"/>
  <c r="M38" i="16"/>
  <c r="M42" i="16"/>
  <c r="M46" i="16"/>
  <c r="M50" i="16"/>
  <c r="M44" i="16"/>
  <c r="M48" i="16"/>
  <c r="M45" i="16"/>
  <c r="M39" i="16"/>
  <c r="M43" i="16"/>
  <c r="M47" i="16"/>
  <c r="M40" i="16"/>
  <c r="M41" i="16"/>
  <c r="M4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8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<sst xmlns="http://schemas.openxmlformats.org/spreadsheetml/2006/main" count="230" uniqueCount="144">
  <si>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</si>
  <si>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</si>
  <si>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</si>
  <si>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</si>
  <si>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</si>
  <si>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</si>
  <si>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</si>
  <si>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</si>
  <si>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</si>
  <si>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</si>
  <si>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</si>
  <si>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</si>
  <si>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</si>
  <si>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</si>
  <si>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</si>
  <si>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</si>
  <si>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</si>
  <si>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</si>
  <si>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</si>
  <si>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</si>
  <si>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</si>
  <si>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</si>
  <si>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</si>
  <si>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</si>
  <si>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</si>
  <si>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</si>
  <si>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</si>
  <si>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</si>
  <si>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</si>
  <si>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</si>
  <si>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</si>
  <si>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</si>
  <si>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</si>
  <si>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</si>
  <si>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</si>
  <si>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</si>
  <si>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</si>
  <si>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</si>
  <si>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</si>
  <si>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</si>
  <si>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</si>
  <si>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</si>
  <si>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</si>
  <si>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</si>
  <si>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</si>
  <si>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</si>
  <si>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</si>
  <si>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</si>
  <si>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</si>
  <si>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</si>
  <si>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</si>
  <si>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</si>
  <si>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</si>
  <si>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</si>
  <si>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</si>
  <si>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</si>
  <si>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</si>
  <si>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</si>
  <si>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</si>
  <si>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</si>
  <si>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</si>
  <si>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</si>
  <si>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</si>
  <si>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</si>
  <si>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</si>
  <si>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17.12.2015</t>
  </si>
  <si>
    <t>01.09.2015</t>
  </si>
  <si>
    <t>30.09.2015</t>
  </si>
  <si>
    <t>О ПРИЕМКЕ ВЫПОЛНЕННЫХ РАБОТ за Сентябрь 2015</t>
  </si>
  <si>
    <t>на Нечипуренко 42</t>
  </si>
  <si>
    <t>Сдал:  _________________ //</t>
  </si>
  <si>
    <t>Принял:  _________________ //</t>
  </si>
  <si>
    <t>Раздел 10. СЕНТЯБРЬ</t>
  </si>
  <si>
    <t>ремонт кровли</t>
  </si>
  <si>
    <t>ТЕРр58-20-3
Смена обделок из листовой стали (брандмауэров и парапетов без обделки боковых стенок) шириной: до 1 м
100 м
НР 71%=83%*0.85 от ФОТ
СП 52%=65%*0.8 от ФОТ</t>
  </si>
  <si>
    <t>0,06
71
52</t>
  </si>
  <si>
    <t>757,3
_____
5016</t>
  </si>
  <si>
    <t>13,3
_____
2,52</t>
  </si>
  <si>
    <t>347
37
29</t>
  </si>
  <si>
    <t>45
_____
301</t>
  </si>
  <si>
    <t>1444
389
285</t>
  </si>
  <si>
    <t>546
_____
894</t>
  </si>
  <si>
    <t>Р</t>
  </si>
  <si>
    <t>4
_____
2</t>
  </si>
  <si>
    <t>ТЕРр69-9-1
Очистка помещений от строительного мусора
100 т мусора
НР 66%=78%*0.85 от ФОТ
СП 40%=50%*0.8 от ФОТ</t>
  </si>
  <si>
    <t>0,000295
66
40</t>
  </si>
  <si>
    <t>1
1
1</t>
  </si>
  <si>
    <t>7
5
3</t>
  </si>
  <si>
    <t>Итого прямые затраты по акту</t>
  </si>
  <si>
    <t>46
_____
301</t>
  </si>
  <si>
    <t>553
_____
894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</si>
  <si>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</si>
  <si>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</si>
  <si>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</si>
  <si>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</si>
  <si>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</si>
  <si>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</si>
  <si>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</si>
  <si>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</si>
  <si>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Прочие ремонтно-строительные работы</t>
  </si>
  <si>
    <t xml:space="preserve">    Итого</t>
  </si>
  <si>
    <t xml:space="preserve">    Компенсация НДС при УСН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</si>
  <si>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</si>
  <si>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</si>
  <si>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</si>
  <si>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</si>
  <si>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</si>
  <si>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</si>
  <si>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</si>
  <si>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</si>
  <si>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</si>
  <si>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1-3-0</t>
  </si>
  <si>
    <t>Затраты труда рабочих (ср 3)</t>
  </si>
  <si>
    <t xml:space="preserve">10,78
</t>
  </si>
  <si>
    <t xml:space="preserve">129,45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</si>
  <si>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</si>
  <si>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</si>
  <si>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</si>
  <si>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</si>
  <si>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</si>
  <si>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</si>
  <si>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</si>
  <si>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</si>
  <si>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 xml:space="preserve">                  Материалы</t>
  </si>
  <si>
    <t>101-0794</t>
  </si>
  <si>
    <t>Проволока канатная оцинкованная, диаметром: 2,6 мм</t>
  </si>
  <si>
    <t xml:space="preserve">т
</t>
  </si>
  <si>
    <t xml:space="preserve">10490
</t>
  </si>
  <si>
    <t xml:space="preserve">57459,27
</t>
  </si>
  <si>
    <t>08.05.292</t>
  </si>
  <si>
    <t>101-1805</t>
  </si>
  <si>
    <t>Гвозди строительные</t>
  </si>
  <si>
    <t xml:space="preserve">9190
</t>
  </si>
  <si>
    <t xml:space="preserve">43509,49
</t>
  </si>
  <si>
    <t>МТРиЭ ЧО, Пост.от 14.05.2015 г. №19/1, п.144</t>
  </si>
  <si>
    <t>101-1875</t>
  </si>
  <si>
    <t>Сталь листовая оцинкованная толщиной листа: 0,7 мм</t>
  </si>
  <si>
    <t xml:space="preserve">11780
</t>
  </si>
  <si>
    <t xml:space="preserve">34072,71
</t>
  </si>
  <si>
    <t>МТРиЭ ЧО, Пост.от 14.05.2015 г. №19/1, п.148</t>
  </si>
  <si>
    <t xml:space="preserve">          Неучтенные ресурсы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</si>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</sst>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7"/>
  <sheetViews>
    <sheetView showGridLines="0" tabSelected="1" topLeftCell="A37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4.28</v>
      </c>
      <c r="X14" s="27">
        <v>4.28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0.01</v>
      </c>
      <c r="X15" s="27">
        <v>0.01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2" t="s">
        <v>67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472.34/1000</f>
        <v>0.47233999999999998</v>
      </c>
      <c r="I27" s="85"/>
      <c r="J27" s="35" t="s">
        <v>5</v>
      </c>
      <c r="K27" s="86">
        <f>2314.2/1000</f>
        <v>2.3142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4.2900000000000004E-3</v>
      </c>
      <c r="I30" s="85"/>
      <c r="J30" s="35" t="s">
        <v>7</v>
      </c>
      <c r="K30" s="86">
        <f>(X14+X15)/1000</f>
        <v>4.2900000000000004E-3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46</v>
      </c>
      <c r="Z30" s="71">
        <v>38</v>
      </c>
      <c r="AA30" s="71">
        <v>30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46/1000</f>
        <v>4.5999999999999999E-2</v>
      </c>
      <c r="I31" s="85"/>
      <c r="J31" s="35" t="s">
        <v>5</v>
      </c>
      <c r="K31" s="86">
        <f>555/1000</f>
        <v>0.55500000000000005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555</v>
      </c>
      <c r="Z31" s="72">
        <v>394</v>
      </c>
      <c r="AA31" s="72">
        <v>288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91</v>
      </c>
      <c r="C42" s="134" t="s">
        <v>74</v>
      </c>
      <c r="D42" s="135" t="s">
        <v>75</v>
      </c>
      <c r="E42" s="136">
        <v>5786.6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>
        <v>1</v>
      </c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 t="s">
        <v>83</v>
      </c>
    </row>
    <row r="43" spans="1:22" ht="68.400000000000006" x14ac:dyDescent="0.25">
      <c r="A43" s="138">
        <v>2</v>
      </c>
      <c r="B43" s="139">
        <v>92</v>
      </c>
      <c r="C43" s="140" t="s">
        <v>84</v>
      </c>
      <c r="D43" s="141" t="s">
        <v>85</v>
      </c>
      <c r="E43" s="142">
        <v>1965.31</v>
      </c>
      <c r="F43" s="143">
        <v>1965.31</v>
      </c>
      <c r="G43" s="142"/>
      <c r="H43" s="142" t="s">
        <v>86</v>
      </c>
      <c r="I43" s="142">
        <v>1</v>
      </c>
      <c r="J43" s="142"/>
      <c r="K43" s="142" t="s">
        <v>87</v>
      </c>
      <c r="L43" s="143">
        <v>7</v>
      </c>
      <c r="M43" s="143"/>
      <c r="N43" s="143" t="s">
        <v>82</v>
      </c>
      <c r="O43" s="143"/>
      <c r="P43" s="143"/>
      <c r="Q43" s="143"/>
      <c r="R43" s="143"/>
      <c r="S43" s="143"/>
      <c r="T43" s="143"/>
      <c r="U43" s="143"/>
      <c r="V43" s="143"/>
    </row>
    <row r="44" spans="1:22" ht="34.200000000000003" x14ac:dyDescent="0.25">
      <c r="A44" s="144" t="s">
        <v>88</v>
      </c>
      <c r="B44" s="145"/>
      <c r="C44" s="145"/>
      <c r="D44" s="145"/>
      <c r="E44" s="145"/>
      <c r="F44" s="145"/>
      <c r="G44" s="145"/>
      <c r="H44" s="146">
        <v>348</v>
      </c>
      <c r="I44" s="146" t="s">
        <v>89</v>
      </c>
      <c r="J44" s="146">
        <v>1</v>
      </c>
      <c r="K44" s="146">
        <v>1451</v>
      </c>
      <c r="L44" s="146" t="s">
        <v>90</v>
      </c>
      <c r="M44" s="146"/>
      <c r="N44" s="146"/>
      <c r="O44" s="146"/>
      <c r="P44" s="146"/>
      <c r="Q44" s="146"/>
      <c r="R44" s="146"/>
      <c r="S44" s="146"/>
      <c r="T44" s="146"/>
      <c r="U44" s="146"/>
      <c r="V44" s="146" t="s">
        <v>83</v>
      </c>
    </row>
    <row r="45" spans="1:22" x14ac:dyDescent="0.25">
      <c r="A45" s="144" t="s">
        <v>91</v>
      </c>
      <c r="B45" s="145"/>
      <c r="C45" s="145"/>
      <c r="D45" s="145"/>
      <c r="E45" s="145"/>
      <c r="F45" s="145"/>
      <c r="G45" s="145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</row>
    <row r="46" spans="1:22" x14ac:dyDescent="0.25">
      <c r="A46" s="144" t="s">
        <v>92</v>
      </c>
      <c r="B46" s="145"/>
      <c r="C46" s="145"/>
      <c r="D46" s="145"/>
      <c r="E46" s="145"/>
      <c r="F46" s="145"/>
      <c r="G46" s="145"/>
      <c r="H46" s="146">
        <v>46</v>
      </c>
      <c r="I46" s="146"/>
      <c r="J46" s="146"/>
      <c r="K46" s="146">
        <v>555</v>
      </c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</row>
    <row r="47" spans="1:22" x14ac:dyDescent="0.25">
      <c r="A47" s="144" t="s">
        <v>93</v>
      </c>
      <c r="B47" s="145"/>
      <c r="C47" s="145"/>
      <c r="D47" s="145"/>
      <c r="E47" s="145"/>
      <c r="F47" s="145"/>
      <c r="G47" s="145"/>
      <c r="H47" s="146">
        <v>301</v>
      </c>
      <c r="I47" s="146"/>
      <c r="J47" s="146"/>
      <c r="K47" s="146">
        <v>894</v>
      </c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</row>
    <row r="48" spans="1:22" x14ac:dyDescent="0.25">
      <c r="A48" s="144" t="s">
        <v>94</v>
      </c>
      <c r="B48" s="145"/>
      <c r="C48" s="145"/>
      <c r="D48" s="145"/>
      <c r="E48" s="145"/>
      <c r="F48" s="145"/>
      <c r="G48" s="145"/>
      <c r="H48" s="146">
        <v>1</v>
      </c>
      <c r="I48" s="146"/>
      <c r="J48" s="146"/>
      <c r="K48" s="146">
        <v>4</v>
      </c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7" t="s">
        <v>95</v>
      </c>
      <c r="B49" s="148"/>
      <c r="C49" s="148"/>
      <c r="D49" s="148"/>
      <c r="E49" s="148"/>
      <c r="F49" s="148"/>
      <c r="G49" s="148"/>
      <c r="H49" s="149">
        <v>38</v>
      </c>
      <c r="I49" s="149"/>
      <c r="J49" s="149"/>
      <c r="K49" s="149">
        <v>394</v>
      </c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</row>
    <row r="50" spans="1:22" x14ac:dyDescent="0.25">
      <c r="A50" s="147" t="s">
        <v>96</v>
      </c>
      <c r="B50" s="148"/>
      <c r="C50" s="148"/>
      <c r="D50" s="148"/>
      <c r="E50" s="148"/>
      <c r="F50" s="148"/>
      <c r="G50" s="148"/>
      <c r="H50" s="149">
        <v>30</v>
      </c>
      <c r="I50" s="149"/>
      <c r="J50" s="149"/>
      <c r="K50" s="149">
        <v>288</v>
      </c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</row>
    <row r="51" spans="1:22" x14ac:dyDescent="0.25">
      <c r="A51" s="147" t="s">
        <v>97</v>
      </c>
      <c r="B51" s="148"/>
      <c r="C51" s="148"/>
      <c r="D51" s="148"/>
      <c r="E51" s="148"/>
      <c r="F51" s="148"/>
      <c r="G51" s="148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</row>
    <row r="52" spans="1:22" x14ac:dyDescent="0.25">
      <c r="A52" s="144" t="s">
        <v>98</v>
      </c>
      <c r="B52" s="145"/>
      <c r="C52" s="145"/>
      <c r="D52" s="145"/>
      <c r="E52" s="145"/>
      <c r="F52" s="145"/>
      <c r="G52" s="145"/>
      <c r="H52" s="146">
        <v>413</v>
      </c>
      <c r="I52" s="146"/>
      <c r="J52" s="146"/>
      <c r="K52" s="146">
        <v>2118</v>
      </c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</row>
    <row r="53" spans="1:22" x14ac:dyDescent="0.25">
      <c r="A53" s="144" t="s">
        <v>99</v>
      </c>
      <c r="B53" s="145"/>
      <c r="C53" s="145"/>
      <c r="D53" s="145"/>
      <c r="E53" s="145"/>
      <c r="F53" s="145"/>
      <c r="G53" s="145"/>
      <c r="H53" s="146">
        <v>3</v>
      </c>
      <c r="I53" s="146"/>
      <c r="J53" s="146"/>
      <c r="K53" s="146">
        <v>15</v>
      </c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x14ac:dyDescent="0.25">
      <c r="A54" s="144" t="s">
        <v>100</v>
      </c>
      <c r="B54" s="145"/>
      <c r="C54" s="145"/>
      <c r="D54" s="145"/>
      <c r="E54" s="145"/>
      <c r="F54" s="145"/>
      <c r="G54" s="145"/>
      <c r="H54" s="146">
        <v>416</v>
      </c>
      <c r="I54" s="146"/>
      <c r="J54" s="146"/>
      <c r="K54" s="146">
        <v>2133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4" t="s">
        <v>101</v>
      </c>
      <c r="B55" s="145"/>
      <c r="C55" s="145"/>
      <c r="D55" s="145"/>
      <c r="E55" s="145"/>
      <c r="F55" s="145"/>
      <c r="G55" s="145"/>
      <c r="H55" s="146">
        <v>56.34</v>
      </c>
      <c r="I55" s="146"/>
      <c r="J55" s="146"/>
      <c r="K55" s="146">
        <v>181.2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7" t="s">
        <v>102</v>
      </c>
      <c r="B56" s="148"/>
      <c r="C56" s="148"/>
      <c r="D56" s="148"/>
      <c r="E56" s="148"/>
      <c r="F56" s="148"/>
      <c r="G56" s="148"/>
      <c r="H56" s="149">
        <v>472.34</v>
      </c>
      <c r="I56" s="149"/>
      <c r="J56" s="149"/>
      <c r="K56" s="149">
        <v>2314.1999999999998</v>
      </c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</row>
    <row r="57" spans="1:22" x14ac:dyDescent="0.25">
      <c r="A57" s="50"/>
      <c r="B57" s="39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62</v>
      </c>
      <c r="D58" s="48"/>
      <c r="E58" s="48"/>
      <c r="F58" s="48"/>
      <c r="G58" s="48"/>
      <c r="H58" s="74">
        <f>IF(ISBLANK(Y30),"",ROUND(Z30/Y30,2)*100)</f>
        <v>83</v>
      </c>
      <c r="I58" s="48"/>
      <c r="J58" s="48"/>
      <c r="K58" s="74">
        <f>IF(ISBLANK(Y31),"",ROUND(Z31/Y31,2)*100)</f>
        <v>71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63</v>
      </c>
      <c r="D59" s="48"/>
      <c r="E59" s="48"/>
      <c r="F59" s="48"/>
      <c r="G59" s="48"/>
      <c r="H59" s="45">
        <f>IF(ISBLANK(Y30),"",ROUND(AA30/Y30,2)*100)</f>
        <v>65</v>
      </c>
      <c r="I59" s="48"/>
      <c r="J59" s="48"/>
      <c r="K59" s="45">
        <f>IF(ISBLANK(Y31),"",ROUND(AA31/Y31,2)*100)</f>
        <v>52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28"/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75" t="s">
        <v>70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3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75" t="s">
        <v>71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46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  <row r="77" spans="3:7" x14ac:dyDescent="0.25">
      <c r="C77" s="49"/>
      <c r="D77" s="49"/>
      <c r="E77" s="49"/>
      <c r="F77" s="49"/>
      <c r="G77" s="49"/>
    </row>
  </sheetData>
  <mergeCells count="47">
    <mergeCell ref="A54:G54"/>
    <mergeCell ref="A55:G55"/>
    <mergeCell ref="A56:G56"/>
    <mergeCell ref="A48:G48"/>
    <mergeCell ref="A49:G49"/>
    <mergeCell ref="A50:G50"/>
    <mergeCell ref="A51:G51"/>
    <mergeCell ref="A52:G52"/>
    <mergeCell ref="A53:G53"/>
    <mergeCell ref="A40:V40"/>
    <mergeCell ref="A41:V41"/>
    <mergeCell ref="A44:G44"/>
    <mergeCell ref="A45:G45"/>
    <mergeCell ref="A46:G46"/>
    <mergeCell ref="A47:G4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5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103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472.34/1000</f>
        <v>0.47233999999999998</v>
      </c>
      <c r="H11" s="85"/>
      <c r="I11" s="55" t="s">
        <v>5</v>
      </c>
      <c r="J11" s="86">
        <f>2314.2/1000</f>
        <v>2.3142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4.2900000000000004E-3</v>
      </c>
      <c r="H14" s="85"/>
      <c r="I14" s="55" t="s">
        <v>7</v>
      </c>
      <c r="J14" s="86">
        <f>(P14+P15)/1000</f>
        <v>4.2900000000000004E-3</v>
      </c>
      <c r="K14" s="87"/>
      <c r="L14" s="58">
        <v>3057</v>
      </c>
      <c r="M14" s="35" t="s">
        <v>7</v>
      </c>
      <c r="N14" s="57"/>
      <c r="O14" s="26">
        <v>4.28</v>
      </c>
      <c r="P14" s="27">
        <v>4.28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46/1000</f>
        <v>4.5999999999999999E-2</v>
      </c>
      <c r="H15" s="117"/>
      <c r="I15" s="55" t="s">
        <v>5</v>
      </c>
      <c r="J15" s="86">
        <f>555/1000</f>
        <v>0.55500000000000005</v>
      </c>
      <c r="K15" s="87"/>
      <c r="L15" s="59">
        <v>36682</v>
      </c>
      <c r="M15" s="35" t="s">
        <v>5</v>
      </c>
      <c r="N15" s="57"/>
      <c r="O15" s="26">
        <v>0.01</v>
      </c>
      <c r="P15" s="27">
        <v>0.01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25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104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105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106</v>
      </c>
      <c r="C26" s="134" t="s">
        <v>107</v>
      </c>
      <c r="D26" s="154" t="s">
        <v>108</v>
      </c>
      <c r="E26" s="155">
        <v>0.06</v>
      </c>
      <c r="F26" s="136" t="s">
        <v>109</v>
      </c>
      <c r="G26" s="136">
        <v>0.55000000000000004</v>
      </c>
      <c r="H26" s="156"/>
      <c r="I26" s="156"/>
      <c r="J26" s="136" t="s">
        <v>110</v>
      </c>
      <c r="K26" s="136">
        <v>6.6</v>
      </c>
      <c r="L26" s="157"/>
      <c r="M26" s="156">
        <f>IF(ISNUMBER(K26/G26),IF(NOT(K26/G26=0),K26/G26, " "), " ")</f>
        <v>11.999999999999998</v>
      </c>
      <c r="N26" s="154"/>
    </row>
    <row r="27" spans="1:23" s="29" customFormat="1" ht="22.8" x14ac:dyDescent="0.25">
      <c r="A27" s="152">
        <v>2</v>
      </c>
      <c r="B27" s="153" t="s">
        <v>111</v>
      </c>
      <c r="C27" s="134" t="s">
        <v>112</v>
      </c>
      <c r="D27" s="154" t="s">
        <v>108</v>
      </c>
      <c r="E27" s="155">
        <v>4.22</v>
      </c>
      <c r="F27" s="136" t="s">
        <v>113</v>
      </c>
      <c r="G27" s="136">
        <v>45.49</v>
      </c>
      <c r="H27" s="156"/>
      <c r="I27" s="156"/>
      <c r="J27" s="136" t="s">
        <v>114</v>
      </c>
      <c r="K27" s="136">
        <v>546.28</v>
      </c>
      <c r="L27" s="157"/>
      <c r="M27" s="156">
        <f>IF(ISNUMBER(K27/G27),IF(NOT(K27/G27=0),K27/G27, " "), " ")</f>
        <v>12.008793141349747</v>
      </c>
      <c r="N27" s="154"/>
    </row>
    <row r="28" spans="1:23" s="29" customFormat="1" ht="22.8" x14ac:dyDescent="0.25">
      <c r="A28" s="152">
        <v>3</v>
      </c>
      <c r="B28" s="153">
        <v>2</v>
      </c>
      <c r="C28" s="134" t="s">
        <v>115</v>
      </c>
      <c r="D28" s="154" t="s">
        <v>108</v>
      </c>
      <c r="E28" s="155">
        <v>0.01</v>
      </c>
      <c r="F28" s="136" t="s">
        <v>116</v>
      </c>
      <c r="G28" s="136"/>
      <c r="H28" s="156"/>
      <c r="I28" s="156"/>
      <c r="J28" s="136" t="s">
        <v>116</v>
      </c>
      <c r="K28" s="136"/>
      <c r="L28" s="157"/>
      <c r="M28" s="156" t="str">
        <f>IF(ISNUMBER(K28/G28),IF(NOT(K28/G28=0),K28/G28, " "), " ")</f>
        <v xml:space="preserve"> </v>
      </c>
      <c r="N28" s="154"/>
    </row>
    <row r="29" spans="1:23" s="29" customFormat="1" ht="19.350000000000001" customHeight="1" x14ac:dyDescent="0.25">
      <c r="A29" s="128" t="s">
        <v>117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22.8" x14ac:dyDescent="0.25">
      <c r="A30" s="152">
        <v>4</v>
      </c>
      <c r="B30" s="153">
        <v>30954</v>
      </c>
      <c r="C30" s="134" t="s">
        <v>118</v>
      </c>
      <c r="D30" s="154" t="s">
        <v>119</v>
      </c>
      <c r="E30" s="155">
        <v>0.01</v>
      </c>
      <c r="F30" s="136" t="s">
        <v>120</v>
      </c>
      <c r="G30" s="136">
        <v>0.34</v>
      </c>
      <c r="H30" s="156"/>
      <c r="I30" s="156"/>
      <c r="J30" s="136" t="s">
        <v>121</v>
      </c>
      <c r="K30" s="136">
        <v>1.63</v>
      </c>
      <c r="L30" s="157"/>
      <c r="M30" s="156">
        <f>IF(ISNUMBER(K30/G30),IF(NOT(K30/G30=0),K30/G30, " "), " ")</f>
        <v>4.7941176470588225</v>
      </c>
      <c r="N30" s="154" t="s">
        <v>122</v>
      </c>
    </row>
    <row r="31" spans="1:23" ht="19.350000000000001" customHeight="1" x14ac:dyDescent="0.25">
      <c r="A31" s="128" t="s">
        <v>123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22.8" x14ac:dyDescent="0.25">
      <c r="A32" s="152">
        <v>5</v>
      </c>
      <c r="B32" s="153" t="s">
        <v>124</v>
      </c>
      <c r="C32" s="134" t="s">
        <v>125</v>
      </c>
      <c r="D32" s="154" t="s">
        <v>126</v>
      </c>
      <c r="E32" s="155">
        <v>6.9999999999999999E-4</v>
      </c>
      <c r="F32" s="136" t="s">
        <v>127</v>
      </c>
      <c r="G32" s="136">
        <v>7.34</v>
      </c>
      <c r="H32" s="156">
        <v>56068</v>
      </c>
      <c r="I32" s="156">
        <v>39.25</v>
      </c>
      <c r="J32" s="136" t="s">
        <v>128</v>
      </c>
      <c r="K32" s="136">
        <v>40.22</v>
      </c>
      <c r="L32" s="157"/>
      <c r="M32" s="156">
        <f>IF(ISNUMBER(K32/G32),IF(NOT(K32/G32=0),K32/G32, " "), " ")</f>
        <v>5.4795640326975477</v>
      </c>
      <c r="N32" s="154" t="s">
        <v>129</v>
      </c>
    </row>
    <row r="33" spans="1:14" ht="34.200000000000003" x14ac:dyDescent="0.25">
      <c r="A33" s="152">
        <v>6</v>
      </c>
      <c r="B33" s="153" t="s">
        <v>130</v>
      </c>
      <c r="C33" s="134" t="s">
        <v>131</v>
      </c>
      <c r="D33" s="154" t="s">
        <v>126</v>
      </c>
      <c r="E33" s="155">
        <v>2.0000000000000001E-4</v>
      </c>
      <c r="F33" s="136" t="s">
        <v>132</v>
      </c>
      <c r="G33" s="136">
        <v>1.84</v>
      </c>
      <c r="H33" s="156">
        <v>42360</v>
      </c>
      <c r="I33" s="156">
        <v>8.4700000000000006</v>
      </c>
      <c r="J33" s="136" t="s">
        <v>133</v>
      </c>
      <c r="K33" s="136">
        <v>8.6999999999999993</v>
      </c>
      <c r="L33" s="157"/>
      <c r="M33" s="156">
        <f>IF(ISNUMBER(K33/G33),IF(NOT(K33/G33=0),K33/G33, " "), " ")</f>
        <v>4.7282608695652169</v>
      </c>
      <c r="N33" s="154" t="s">
        <v>134</v>
      </c>
    </row>
    <row r="34" spans="1:14" ht="34.200000000000003" x14ac:dyDescent="0.25">
      <c r="A34" s="152">
        <v>7</v>
      </c>
      <c r="B34" s="153" t="s">
        <v>135</v>
      </c>
      <c r="C34" s="134" t="s">
        <v>136</v>
      </c>
      <c r="D34" s="154" t="s">
        <v>126</v>
      </c>
      <c r="E34" s="155">
        <v>2.47E-2</v>
      </c>
      <c r="F34" s="136" t="s">
        <v>137</v>
      </c>
      <c r="G34" s="136">
        <v>290.97000000000003</v>
      </c>
      <c r="H34" s="156">
        <v>33140</v>
      </c>
      <c r="I34" s="156">
        <v>818.56</v>
      </c>
      <c r="J34" s="136" t="s">
        <v>138</v>
      </c>
      <c r="K34" s="136">
        <v>841.6</v>
      </c>
      <c r="L34" s="157"/>
      <c r="M34" s="156">
        <f>IF(ISNUMBER(K34/G34),IF(NOT(K34/G34=0),K34/G34, " "), " ")</f>
        <v>2.8923944049214692</v>
      </c>
      <c r="N34" s="154" t="s">
        <v>139</v>
      </c>
    </row>
    <row r="35" spans="1:14" ht="19.350000000000001" customHeight="1" x14ac:dyDescent="0.25">
      <c r="A35" s="150" t="s">
        <v>140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</row>
    <row r="36" spans="1:14" ht="19.350000000000001" customHeight="1" x14ac:dyDescent="0.25">
      <c r="A36" s="128" t="s">
        <v>123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8">
        <v>8</v>
      </c>
      <c r="B37" s="159" t="s">
        <v>141</v>
      </c>
      <c r="C37" s="140" t="s">
        <v>142</v>
      </c>
      <c r="D37" s="160" t="s">
        <v>126</v>
      </c>
      <c r="E37" s="161">
        <v>5.8999999999999997E-2</v>
      </c>
      <c r="F37" s="142" t="s">
        <v>116</v>
      </c>
      <c r="G37" s="142"/>
      <c r="H37" s="162"/>
      <c r="I37" s="162"/>
      <c r="J37" s="142" t="s">
        <v>116</v>
      </c>
      <c r="K37" s="142"/>
      <c r="L37" s="163"/>
      <c r="M37" s="162" t="str">
        <f>IF(ISNUMBER(K37/G37),IF(NOT(K37/G37=0),K37/G37, " "), " ")</f>
        <v xml:space="preserve"> </v>
      </c>
      <c r="N37" s="160"/>
    </row>
    <row r="38" spans="1:14" x14ac:dyDescent="0.25">
      <c r="A38" s="144" t="s">
        <v>88</v>
      </c>
      <c r="B38" s="145"/>
      <c r="C38" s="145"/>
      <c r="D38" s="145"/>
      <c r="E38" s="145"/>
      <c r="F38" s="145"/>
      <c r="G38" s="164">
        <v>348</v>
      </c>
      <c r="H38" s="165"/>
      <c r="I38" s="165"/>
      <c r="J38" s="165"/>
      <c r="K38" s="164">
        <v>1451</v>
      </c>
      <c r="L38" s="166"/>
      <c r="M38" s="164">
        <f ca="1">IF(ISNUMBER(INDIRECT("K" &amp; ROW())/INDIRECT("G" &amp; ROW())),INDIRECT("K" &amp; ROW())/INDIRECT("G" &amp; ROW()), " ")</f>
        <v>4.1695402298850572</v>
      </c>
      <c r="N38" s="146" t="s">
        <v>143</v>
      </c>
    </row>
    <row r="39" spans="1:14" x14ac:dyDescent="0.25">
      <c r="A39" s="144" t="s">
        <v>91</v>
      </c>
      <c r="B39" s="145"/>
      <c r="C39" s="145"/>
      <c r="D39" s="145"/>
      <c r="E39" s="145"/>
      <c r="F39" s="145"/>
      <c r="G39" s="164"/>
      <c r="H39" s="165"/>
      <c r="I39" s="165"/>
      <c r="J39" s="165"/>
      <c r="K39" s="164"/>
      <c r="L39" s="166"/>
      <c r="M39" s="164" t="str">
        <f ca="1">IF(ISNUMBER(INDIRECT("K" &amp; ROW())/INDIRECT("G" &amp; ROW())),INDIRECT("K" &amp; ROW())/INDIRECT("G" &amp; ROW()), " ")</f>
        <v xml:space="preserve"> </v>
      </c>
      <c r="N39" s="146" t="s">
        <v>143</v>
      </c>
    </row>
    <row r="40" spans="1:14" x14ac:dyDescent="0.25">
      <c r="A40" s="144" t="s">
        <v>92</v>
      </c>
      <c r="B40" s="145"/>
      <c r="C40" s="145"/>
      <c r="D40" s="145"/>
      <c r="E40" s="145"/>
      <c r="F40" s="145"/>
      <c r="G40" s="164">
        <v>46</v>
      </c>
      <c r="H40" s="165"/>
      <c r="I40" s="165"/>
      <c r="J40" s="165"/>
      <c r="K40" s="164">
        <v>555</v>
      </c>
      <c r="L40" s="166"/>
      <c r="M40" s="164">
        <f ca="1">IF(ISNUMBER(INDIRECT("K" &amp; ROW())/INDIRECT("G" &amp; ROW())),INDIRECT("K" &amp; ROW())/INDIRECT("G" &amp; ROW()), " ")</f>
        <v>12.065217391304348</v>
      </c>
      <c r="N40" s="146" t="s">
        <v>143</v>
      </c>
    </row>
    <row r="41" spans="1:14" x14ac:dyDescent="0.25">
      <c r="A41" s="144" t="s">
        <v>93</v>
      </c>
      <c r="B41" s="145"/>
      <c r="C41" s="145"/>
      <c r="D41" s="145"/>
      <c r="E41" s="145"/>
      <c r="F41" s="145"/>
      <c r="G41" s="164">
        <v>301</v>
      </c>
      <c r="H41" s="165"/>
      <c r="I41" s="165"/>
      <c r="J41" s="165"/>
      <c r="K41" s="164">
        <v>894</v>
      </c>
      <c r="L41" s="166"/>
      <c r="M41" s="164">
        <f ca="1">IF(ISNUMBER(INDIRECT("K" &amp; ROW())/INDIRECT("G" &amp; ROW())),INDIRECT("K" &amp; ROW())/INDIRECT("G" &amp; ROW()), " ")</f>
        <v>2.9700996677740865</v>
      </c>
      <c r="N41" s="146" t="s">
        <v>143</v>
      </c>
    </row>
    <row r="42" spans="1:14" x14ac:dyDescent="0.25">
      <c r="A42" s="144" t="s">
        <v>94</v>
      </c>
      <c r="B42" s="145"/>
      <c r="C42" s="145"/>
      <c r="D42" s="145"/>
      <c r="E42" s="145"/>
      <c r="F42" s="145"/>
      <c r="G42" s="164">
        <v>1</v>
      </c>
      <c r="H42" s="165"/>
      <c r="I42" s="165"/>
      <c r="J42" s="165"/>
      <c r="K42" s="164">
        <v>4</v>
      </c>
      <c r="L42" s="166"/>
      <c r="M42" s="164">
        <f ca="1">IF(ISNUMBER(INDIRECT("K" &amp; ROW())/INDIRECT("G" &amp; ROW())),INDIRECT("K" &amp; ROW())/INDIRECT("G" &amp; ROW()), " ")</f>
        <v>4</v>
      </c>
      <c r="N42" s="146" t="s">
        <v>143</v>
      </c>
    </row>
    <row r="43" spans="1:14" x14ac:dyDescent="0.25">
      <c r="A43" s="147" t="s">
        <v>95</v>
      </c>
      <c r="B43" s="148"/>
      <c r="C43" s="148"/>
      <c r="D43" s="148"/>
      <c r="E43" s="148"/>
      <c r="F43" s="148"/>
      <c r="G43" s="167">
        <v>38</v>
      </c>
      <c r="H43" s="168"/>
      <c r="I43" s="168"/>
      <c r="J43" s="168"/>
      <c r="K43" s="167">
        <v>394</v>
      </c>
      <c r="L43" s="169"/>
      <c r="M43" s="167">
        <f ca="1">IF(ISNUMBER(INDIRECT("K" &amp; ROW())/INDIRECT("G" &amp; ROW())),INDIRECT("K" &amp; ROW())/INDIRECT("G" &amp; ROW()), " ")</f>
        <v>10.368421052631579</v>
      </c>
      <c r="N43" s="149" t="s">
        <v>143</v>
      </c>
    </row>
    <row r="44" spans="1:14" x14ac:dyDescent="0.25">
      <c r="A44" s="147" t="s">
        <v>96</v>
      </c>
      <c r="B44" s="148"/>
      <c r="C44" s="148"/>
      <c r="D44" s="148"/>
      <c r="E44" s="148"/>
      <c r="F44" s="148"/>
      <c r="G44" s="167">
        <v>30</v>
      </c>
      <c r="H44" s="168"/>
      <c r="I44" s="168"/>
      <c r="J44" s="168"/>
      <c r="K44" s="167">
        <v>288</v>
      </c>
      <c r="L44" s="169"/>
      <c r="M44" s="167">
        <f ca="1">IF(ISNUMBER(INDIRECT("K" &amp; ROW())/INDIRECT("G" &amp; ROW())),INDIRECT("K" &amp; ROW())/INDIRECT("G" &amp; ROW()), " ")</f>
        <v>9.6</v>
      </c>
      <c r="N44" s="149" t="s">
        <v>143</v>
      </c>
    </row>
    <row r="45" spans="1:14" x14ac:dyDescent="0.25">
      <c r="A45" s="147" t="s">
        <v>97</v>
      </c>
      <c r="B45" s="148"/>
      <c r="C45" s="148"/>
      <c r="D45" s="148"/>
      <c r="E45" s="148"/>
      <c r="F45" s="148"/>
      <c r="G45" s="167"/>
      <c r="H45" s="168"/>
      <c r="I45" s="168"/>
      <c r="J45" s="168"/>
      <c r="K45" s="167"/>
      <c r="L45" s="169"/>
      <c r="M45" s="167" t="str">
        <f ca="1">IF(ISNUMBER(INDIRECT("K" &amp; ROW())/INDIRECT("G" &amp; ROW())),INDIRECT("K" &amp; ROW())/INDIRECT("G" &amp; ROW()), " ")</f>
        <v xml:space="preserve"> </v>
      </c>
      <c r="N45" s="149" t="s">
        <v>143</v>
      </c>
    </row>
    <row r="46" spans="1:14" x14ac:dyDescent="0.25">
      <c r="A46" s="144" t="s">
        <v>98</v>
      </c>
      <c r="B46" s="145"/>
      <c r="C46" s="145"/>
      <c r="D46" s="145"/>
      <c r="E46" s="145"/>
      <c r="F46" s="145"/>
      <c r="G46" s="164">
        <v>413</v>
      </c>
      <c r="H46" s="165"/>
      <c r="I46" s="165"/>
      <c r="J46" s="165"/>
      <c r="K46" s="164">
        <v>2118</v>
      </c>
      <c r="L46" s="166"/>
      <c r="M46" s="164">
        <f ca="1">IF(ISNUMBER(INDIRECT("K" &amp; ROW())/INDIRECT("G" &amp; ROW())),INDIRECT("K" &amp; ROW())/INDIRECT("G" &amp; ROW()), " ")</f>
        <v>5.128329297820823</v>
      </c>
      <c r="N46" s="146" t="s">
        <v>143</v>
      </c>
    </row>
    <row r="47" spans="1:14" x14ac:dyDescent="0.25">
      <c r="A47" s="144" t="s">
        <v>99</v>
      </c>
      <c r="B47" s="145"/>
      <c r="C47" s="145"/>
      <c r="D47" s="145"/>
      <c r="E47" s="145"/>
      <c r="F47" s="145"/>
      <c r="G47" s="164">
        <v>3</v>
      </c>
      <c r="H47" s="165"/>
      <c r="I47" s="165"/>
      <c r="J47" s="165"/>
      <c r="K47" s="164">
        <v>15</v>
      </c>
      <c r="L47" s="166"/>
      <c r="M47" s="164">
        <f ca="1">IF(ISNUMBER(INDIRECT("K" &amp; ROW())/INDIRECT("G" &amp; ROW())),INDIRECT("K" &amp; ROW())/INDIRECT("G" &amp; ROW()), " ")</f>
        <v>5</v>
      </c>
      <c r="N47" s="146" t="s">
        <v>143</v>
      </c>
    </row>
    <row r="48" spans="1:14" x14ac:dyDescent="0.25">
      <c r="A48" s="144" t="s">
        <v>100</v>
      </c>
      <c r="B48" s="145"/>
      <c r="C48" s="145"/>
      <c r="D48" s="145"/>
      <c r="E48" s="145"/>
      <c r="F48" s="145"/>
      <c r="G48" s="164">
        <v>416</v>
      </c>
      <c r="H48" s="165"/>
      <c r="I48" s="165"/>
      <c r="J48" s="165"/>
      <c r="K48" s="164">
        <v>2133</v>
      </c>
      <c r="L48" s="166"/>
      <c r="M48" s="164">
        <f ca="1">IF(ISNUMBER(INDIRECT("K" &amp; ROW())/INDIRECT("G" &amp; ROW())),INDIRECT("K" &amp; ROW())/INDIRECT("G" &amp; ROW()), " ")</f>
        <v>5.1274038461538458</v>
      </c>
      <c r="N48" s="146" t="s">
        <v>143</v>
      </c>
    </row>
    <row r="49" spans="1:14" x14ac:dyDescent="0.25">
      <c r="A49" s="144" t="s">
        <v>101</v>
      </c>
      <c r="B49" s="145"/>
      <c r="C49" s="145"/>
      <c r="D49" s="145"/>
      <c r="E49" s="145"/>
      <c r="F49" s="145"/>
      <c r="G49" s="164">
        <v>56.34</v>
      </c>
      <c r="H49" s="165"/>
      <c r="I49" s="165"/>
      <c r="J49" s="165"/>
      <c r="K49" s="164">
        <v>181.2</v>
      </c>
      <c r="L49" s="166"/>
      <c r="M49" s="164">
        <f ca="1">IF(ISNUMBER(INDIRECT("K" &amp; ROW())/INDIRECT("G" &amp; ROW())),INDIRECT("K" &amp; ROW())/INDIRECT("G" &amp; ROW()), " ")</f>
        <v>3.216187433439829</v>
      </c>
      <c r="N49" s="146" t="s">
        <v>143</v>
      </c>
    </row>
    <row r="50" spans="1:14" x14ac:dyDescent="0.25">
      <c r="A50" s="147" t="s">
        <v>102</v>
      </c>
      <c r="B50" s="148"/>
      <c r="C50" s="148"/>
      <c r="D50" s="148"/>
      <c r="E50" s="148"/>
      <c r="F50" s="148"/>
      <c r="G50" s="167">
        <v>472.34</v>
      </c>
      <c r="H50" s="168"/>
      <c r="I50" s="168"/>
      <c r="J50" s="168"/>
      <c r="K50" s="167">
        <v>2314.1999999999998</v>
      </c>
      <c r="L50" s="169"/>
      <c r="M50" s="167">
        <f ca="1">IF(ISNUMBER(INDIRECT("K" &amp; ROW())/INDIRECT("G" &amp; ROW())),INDIRECT("K" &amp; ROW())/INDIRECT("G" &amp; ROW()), " ")</f>
        <v>4.8994368463395013</v>
      </c>
      <c r="N50" s="149" t="s">
        <v>143</v>
      </c>
    </row>
    <row r="51" spans="1:14" x14ac:dyDescent="0.25">
      <c r="A51" s="48"/>
      <c r="G51" s="67"/>
      <c r="H51" s="68"/>
      <c r="I51" s="68"/>
      <c r="J51" s="68"/>
      <c r="K51" s="67"/>
      <c r="L51" s="69"/>
      <c r="M51" s="67"/>
      <c r="N51" s="48"/>
    </row>
    <row r="52" spans="1:14" x14ac:dyDescent="0.25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70"/>
      <c r="M52" s="29"/>
      <c r="N52" s="29"/>
    </row>
    <row r="53" spans="1:14" x14ac:dyDescent="0.25">
      <c r="A53" s="75" t="s">
        <v>70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70"/>
      <c r="M53" s="29"/>
      <c r="N53" s="29"/>
    </row>
    <row r="54" spans="1:14" x14ac:dyDescent="0.25">
      <c r="A54" s="3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70"/>
      <c r="M54" s="29"/>
      <c r="N54" s="29"/>
    </row>
    <row r="55" spans="1:14" x14ac:dyDescent="0.25">
      <c r="A55" s="75" t="s">
        <v>71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70"/>
      <c r="M55" s="29"/>
      <c r="N55" s="29"/>
    </row>
  </sheetData>
  <mergeCells count="46">
    <mergeCell ref="A50:F50"/>
    <mergeCell ref="A44:F44"/>
    <mergeCell ref="A45:F45"/>
    <mergeCell ref="A46:F46"/>
    <mergeCell ref="A47:F47"/>
    <mergeCell ref="A48:F48"/>
    <mergeCell ref="A49:F49"/>
    <mergeCell ref="A38:F38"/>
    <mergeCell ref="A39:F39"/>
    <mergeCell ref="A40:F40"/>
    <mergeCell ref="A41:F41"/>
    <mergeCell ref="A42:F42"/>
    <mergeCell ref="A43:F43"/>
    <mergeCell ref="A24:N24"/>
    <mergeCell ref="A25:N25"/>
    <mergeCell ref="A29:N29"/>
    <mergeCell ref="A31:N31"/>
    <mergeCell ref="A35:N35"/>
    <mergeCell ref="A36:N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2015-12-17T09:48:33Z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