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M34" i="16"/>
  <c r="M36" i="16"/>
  <c r="M37" i="16"/>
  <c r="M38" i="16"/>
  <c r="M39" i="16"/>
  <c r="M40" i="16"/>
  <c r="M41" i="16"/>
  <c r="M42" i="16"/>
  <c r="M43" i="16"/>
  <c r="M44" i="16"/>
  <c r="M47" i="16"/>
  <c r="M48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61" i="8"/>
  <c r="K60" i="8"/>
  <c r="H61" i="8"/>
  <c r="H60" i="8"/>
  <c r="J14" i="16"/>
  <c r="G14" i="16"/>
  <c r="K30" i="8"/>
  <c r="H30" i="8"/>
  <c r="A18" i="16"/>
  <c r="B34" i="8"/>
  <c r="M49" i="16"/>
  <c r="M53" i="16"/>
  <c r="M57" i="16"/>
  <c r="M61" i="16"/>
  <c r="M54" i="16"/>
  <c r="M55" i="16"/>
  <c r="M50" i="16"/>
  <c r="M58" i="16"/>
  <c r="M59" i="16"/>
  <c r="M52" i="16"/>
  <c r="M56" i="16"/>
  <c r="M60" i="16"/>
  <c r="M51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3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5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49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49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49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4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49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6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6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<sst xmlns="http://schemas.openxmlformats.org/spreadsheetml/2006/main" count="306" uniqueCount="207">
  <si>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</si>
  <si>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</si>
  <si>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</si>
  <si>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</si>
  <si>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</si>
  <si>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</si>
  <si>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</si>
  <si>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</si>
  <si>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</si>
  <si>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</si>
  <si>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</si>
  <si>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</si>
  <si>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</si>
  <si>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</si>
  <si>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</si>
  <si>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</si>
  <si>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</si>
  <si>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</si>
  <si>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</si>
  <si>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</si>
  <si>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</si>
  <si>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</si>
  <si>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</si>
  <si>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</si>
  <si>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</si>
  <si>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</si>
  <si>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</si>
  <si>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</si>
  <si>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</si>
  <si>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</si>
  <si>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</si>
  <si>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</si>
  <si>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</si>
  <si>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</si>
  <si>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</si>
  <si>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</si>
  <si>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</si>
  <si>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</si>
  <si>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</si>
  <si>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</si>
  <si>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</si>
  <si>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</si>
  <si>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</si>
  <si>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</si>
  <si>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</si>
  <si>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</si>
  <si>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</si>
  <si>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</si>
  <si>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</si>
  <si>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</si>
  <si>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</si>
  <si>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</si>
  <si>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</si>
  <si>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</si>
  <si>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</si>
  <si>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</si>
  <si>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</si>
  <si>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</si>
  <si>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</si>
  <si>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</si>
  <si>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</si>
  <si>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</si>
  <si>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</si>
  <si>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</si>
  <si>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</si>
  <si>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</si>
  <si>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17.12.2015</t>
  </si>
  <si>
    <t>01.09.2015</t>
  </si>
  <si>
    <t>30.09.2015</t>
  </si>
  <si>
    <t>О ПРИЕМКЕ ВЫПОЛНЕННЫХ РАБОТ за Сентябрь 2015</t>
  </si>
  <si>
    <t>на Мира,6а</t>
  </si>
  <si>
    <t>Сдал:  _________________ //</t>
  </si>
  <si>
    <t>Принял:  _________________ //</t>
  </si>
  <si>
    <t>Раздел 9. СЕНТЯБРЬ</t>
  </si>
  <si>
    <t>кв.28 ремонт мягкой кровли</t>
  </si>
  <si>
    <t>ТЕРр58-7-3
Ремонт отдельными местами рулонного покрытия с промазкой: рубероидной мастикой
100 м2 покрытия
НР 83% от ФОТ
СП 65% от ФОТ</t>
  </si>
  <si>
    <t>0,072
83
65</t>
  </si>
  <si>
    <t>129,43
_____
1048,4</t>
  </si>
  <si>
    <t>37,74
_____
3,22</t>
  </si>
  <si>
    <t>88
7
6</t>
  </si>
  <si>
    <t>9
_____
76</t>
  </si>
  <si>
    <t>388
95
75</t>
  </si>
  <si>
    <t>112
_____
264</t>
  </si>
  <si>
    <t>Р</t>
  </si>
  <si>
    <t>12
_____
3</t>
  </si>
  <si>
    <t>ТЕРр58-7-7
Смена существующих рулонных кровель на покрытия из наплавляемых материалов: в один слой
100 м2 покрытия
НР 83% от ФОТ
СП 65% от ФОТ</t>
  </si>
  <si>
    <t>0,112
83
65</t>
  </si>
  <si>
    <t>533,01
_____
2719,35</t>
  </si>
  <si>
    <t>30,09
_____
2,1</t>
  </si>
  <si>
    <t>368
50
39</t>
  </si>
  <si>
    <t>60
_____
305</t>
  </si>
  <si>
    <t>2046
597
467</t>
  </si>
  <si>
    <t>716
_____
1316</t>
  </si>
  <si>
    <t>14
_____
3</t>
  </si>
  <si>
    <t>ТСЦ-101-3336
Бикрост ХПП-3,0
м2</t>
  </si>
  <si>
    <t>15
83
65</t>
  </si>
  <si>
    <t xml:space="preserve">
_____
18,2</t>
  </si>
  <si>
    <t xml:space="preserve">
_____
273</t>
  </si>
  <si>
    <t xml:space="preserve">
_____
767</t>
  </si>
  <si>
    <t>М</t>
  </si>
  <si>
    <t>ТЕРр69-9-1
Очистка помещений от строительного мусора
100 т мусора
НР 78% от ФОТ
СП 50% от ФОТ</t>
  </si>
  <si>
    <t>0,000874
78
50</t>
  </si>
  <si>
    <t>2
2
1</t>
  </si>
  <si>
    <t>21
16
11</t>
  </si>
  <si>
    <t>Итого прямые затраты по акту</t>
  </si>
  <si>
    <t>71
_____
654</t>
  </si>
  <si>
    <t>849
_____
2347</t>
  </si>
  <si>
    <t>26
_____
6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</si>
  <si>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</si>
  <si>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</si>
  <si>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</si>
  <si>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</si>
  <si>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</si>
  <si>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</si>
  <si>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</si>
  <si>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Крыши, кровли (ремонтно-строительные)</t>
  </si>
  <si>
    <t xml:space="preserve">    Прочие ремонтно-строительные работы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</si>
  <si>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</si>
  <si>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</si>
  <si>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</si>
  <si>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</si>
  <si>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</si>
  <si>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1-1-1</t>
  </si>
  <si>
    <t>Затраты труда рабочих (ср 1,1)</t>
  </si>
  <si>
    <t xml:space="preserve">чел.час
</t>
  </si>
  <si>
    <t xml:space="preserve">9,17
</t>
  </si>
  <si>
    <t xml:space="preserve">110,04
</t>
  </si>
  <si>
    <t>1-2-5</t>
  </si>
  <si>
    <t>Затраты труда рабочих (ср 2,5)</t>
  </si>
  <si>
    <t xml:space="preserve">10,33
</t>
  </si>
  <si>
    <t xml:space="preserve">124,05
</t>
  </si>
  <si>
    <t>1-3-5</t>
  </si>
  <si>
    <t>Затраты труда рабочих (ср 3,5)</t>
  </si>
  <si>
    <t xml:space="preserve">11,47
</t>
  </si>
  <si>
    <t xml:space="preserve">137,62
</t>
  </si>
  <si>
    <t>Затраты труда машинистов</t>
  </si>
  <si>
    <t xml:space="preserve">
</t>
  </si>
  <si>
    <t xml:space="preserve">                  Машины и механизмы</t>
  </si>
  <si>
    <t>Подъемники грузоподъемностью до 500 кг одномачтовые, высота подъема: 45 м</t>
  </si>
  <si>
    <t xml:space="preserve">маш.-ч
</t>
  </si>
  <si>
    <t xml:space="preserve">33,73
</t>
  </si>
  <si>
    <t xml:space="preserve">163
</t>
  </si>
  <si>
    <t>МТРиЭ ЧО, Пост. № 19/1</t>
  </si>
  <si>
    <t>Котлы битумные: передвижные 400 л</t>
  </si>
  <si>
    <t xml:space="preserve">32,24
</t>
  </si>
  <si>
    <t xml:space="preserve">107
</t>
  </si>
  <si>
    <t>Горелки газопламенные</t>
  </si>
  <si>
    <t xml:space="preserve">3,35
</t>
  </si>
  <si>
    <t xml:space="preserve">10
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</si>
  <si>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</si>
  <si>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</si>
  <si>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</si>
  <si>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</si>
  <si>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101-0594</t>
  </si>
  <si>
    <t>Мастика битумная кровельная горячая</t>
  </si>
  <si>
    <t xml:space="preserve">т
</t>
  </si>
  <si>
    <t xml:space="preserve">4100
</t>
  </si>
  <si>
    <t xml:space="preserve">14392,66
</t>
  </si>
  <si>
    <t>МТРиЭ ЧО, Пост.от 14.05.2015 г. №19/1, п.115</t>
  </si>
  <si>
    <t>101-0595</t>
  </si>
  <si>
    <t>Мастика битумно-латексная кровельная</t>
  </si>
  <si>
    <t xml:space="preserve">3810
</t>
  </si>
  <si>
    <t xml:space="preserve">14737,42
</t>
  </si>
  <si>
    <t>МТРиЭ ЧО, Пост.от 14.05.2015 г. №19/1, п.374</t>
  </si>
  <si>
    <t>101-0782</t>
  </si>
  <si>
    <t>Поковки из квадратных заготовок, масса: 1,8 кг</t>
  </si>
  <si>
    <t xml:space="preserve">10190
</t>
  </si>
  <si>
    <t xml:space="preserve">74966,29
</t>
  </si>
  <si>
    <t>МТРиЭ ЧО, Пост.от 14.05.2015 г. №19/1, п.117</t>
  </si>
  <si>
    <t>101-1805</t>
  </si>
  <si>
    <t>Гвозди строительные</t>
  </si>
  <si>
    <t xml:space="preserve">9190
</t>
  </si>
  <si>
    <t xml:space="preserve">43509,49
</t>
  </si>
  <si>
    <t>МТРиЭ ЧО, Пост.от 14.05.2015 г. №19/1, п.144</t>
  </si>
  <si>
    <t>101-1875</t>
  </si>
  <si>
    <t>Сталь листовая оцинкованная толщиной листа: 0,7 мм</t>
  </si>
  <si>
    <t xml:space="preserve">11780
</t>
  </si>
  <si>
    <t xml:space="preserve">34072,71
</t>
  </si>
  <si>
    <t>МТРиЭ ЧО, Пост.от 14.05.2015 г. №19/1, п.148</t>
  </si>
  <si>
    <t>101-2278</t>
  </si>
  <si>
    <t>Пропан-бутан, смесь техническая</t>
  </si>
  <si>
    <t xml:space="preserve">кг
</t>
  </si>
  <si>
    <t xml:space="preserve">9,8
</t>
  </si>
  <si>
    <t xml:space="preserve">34,98
</t>
  </si>
  <si>
    <t>26.03.130</t>
  </si>
  <si>
    <t>402-0004</t>
  </si>
  <si>
    <t>Раствор готовый кладочный цементный марки: 100</t>
  </si>
  <si>
    <t xml:space="preserve">м3
</t>
  </si>
  <si>
    <t xml:space="preserve">699
</t>
  </si>
  <si>
    <t xml:space="preserve">3265,19
</t>
  </si>
  <si>
    <t>МТРиЭ ЧО, Пост.от 14.05.2015 г. №19/1, п.073</t>
  </si>
  <si>
    <t>408-0141</t>
  </si>
  <si>
    <t>Песок природный для строительных: растворов средний</t>
  </si>
  <si>
    <t xml:space="preserve">117
</t>
  </si>
  <si>
    <t xml:space="preserve">382,02
</t>
  </si>
  <si>
    <t>МТРиЭ ЧО, Пост.от 14.05.2015 г. №19/1, п.095</t>
  </si>
  <si>
    <t>ТСЦ-101-3336</t>
  </si>
  <si>
    <t>Бикрост ХПП-3,0</t>
  </si>
  <si>
    <t xml:space="preserve">м2
</t>
  </si>
  <si>
    <t xml:space="preserve">18,2
</t>
  </si>
  <si>
    <t xml:space="preserve">51,12
</t>
  </si>
  <si>
    <t xml:space="preserve">          Неучтенные ресурсы</t>
  </si>
  <si>
    <t>101-9121</t>
  </si>
  <si>
    <t>Материалы рулонные кровельные для: верхнего слоя</t>
  </si>
  <si>
    <t>509-9900</t>
  </si>
  <si>
    <t>Строительный мусор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</si>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</sst>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0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9"/>
  <sheetViews>
    <sheetView showGridLines="0" tabSelected="1" topLeftCell="A43" workbookViewId="0">
      <selection activeCell="A49" sqref="A49:G4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6.29</v>
      </c>
      <c r="X14" s="27">
        <v>6.29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0.04</v>
      </c>
      <c r="X15" s="27">
        <v>0.04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2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2" t="s">
        <v>68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70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957.86/1000</f>
        <v>0.95786000000000004</v>
      </c>
      <c r="I27" s="85"/>
      <c r="J27" s="35" t="s">
        <v>6</v>
      </c>
      <c r="K27" s="86">
        <f>4945.81/1000</f>
        <v>4.9458100000000007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6.3299999999999997E-3</v>
      </c>
      <c r="I30" s="85"/>
      <c r="J30" s="35" t="s">
        <v>8</v>
      </c>
      <c r="K30" s="86">
        <f>(X14+X15)/1000</f>
        <v>6.3299999999999997E-3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71</v>
      </c>
      <c r="Z30" s="71">
        <v>59</v>
      </c>
      <c r="AA30" s="71">
        <v>46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71/1000</f>
        <v>7.0999999999999994E-2</v>
      </c>
      <c r="I31" s="85"/>
      <c r="J31" s="35" t="s">
        <v>6</v>
      </c>
      <c r="K31" s="86">
        <f>855/1000</f>
        <v>0.85499999999999998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855</v>
      </c>
      <c r="Z31" s="72">
        <v>708</v>
      </c>
      <c r="AA31" s="72">
        <v>553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74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79.8" x14ac:dyDescent="0.25">
      <c r="A42" s="132">
        <v>1</v>
      </c>
      <c r="B42" s="133">
        <v>57</v>
      </c>
      <c r="C42" s="134" t="s">
        <v>75</v>
      </c>
      <c r="D42" s="135" t="s">
        <v>76</v>
      </c>
      <c r="E42" s="136">
        <v>1215.57</v>
      </c>
      <c r="F42" s="137" t="s">
        <v>77</v>
      </c>
      <c r="G42" s="136" t="s">
        <v>78</v>
      </c>
      <c r="H42" s="136" t="s">
        <v>79</v>
      </c>
      <c r="I42" s="136" t="s">
        <v>80</v>
      </c>
      <c r="J42" s="136">
        <v>3</v>
      </c>
      <c r="K42" s="136" t="s">
        <v>81</v>
      </c>
      <c r="L42" s="137" t="s">
        <v>82</v>
      </c>
      <c r="M42" s="137"/>
      <c r="N42" s="137" t="s">
        <v>83</v>
      </c>
      <c r="O42" s="137"/>
      <c r="P42" s="137"/>
      <c r="Q42" s="137"/>
      <c r="R42" s="137"/>
      <c r="S42" s="137"/>
      <c r="T42" s="137"/>
      <c r="U42" s="137"/>
      <c r="V42" s="137" t="s">
        <v>84</v>
      </c>
    </row>
    <row r="43" spans="1:22" ht="79.8" x14ac:dyDescent="0.25">
      <c r="A43" s="132">
        <v>2</v>
      </c>
      <c r="B43" s="133">
        <v>58</v>
      </c>
      <c r="C43" s="134" t="s">
        <v>85</v>
      </c>
      <c r="D43" s="135" t="s">
        <v>86</v>
      </c>
      <c r="E43" s="136">
        <v>3282.45</v>
      </c>
      <c r="F43" s="137" t="s">
        <v>87</v>
      </c>
      <c r="G43" s="136" t="s">
        <v>88</v>
      </c>
      <c r="H43" s="136" t="s">
        <v>89</v>
      </c>
      <c r="I43" s="136" t="s">
        <v>90</v>
      </c>
      <c r="J43" s="136">
        <v>3</v>
      </c>
      <c r="K43" s="136" t="s">
        <v>91</v>
      </c>
      <c r="L43" s="137" t="s">
        <v>92</v>
      </c>
      <c r="M43" s="137"/>
      <c r="N43" s="137" t="s">
        <v>83</v>
      </c>
      <c r="O43" s="137"/>
      <c r="P43" s="137"/>
      <c r="Q43" s="137"/>
      <c r="R43" s="137"/>
      <c r="S43" s="137"/>
      <c r="T43" s="137"/>
      <c r="U43" s="137"/>
      <c r="V43" s="137" t="s">
        <v>93</v>
      </c>
    </row>
    <row r="44" spans="1:22" ht="34.200000000000003" x14ac:dyDescent="0.25">
      <c r="A44" s="132">
        <v>3</v>
      </c>
      <c r="B44" s="133">
        <v>59</v>
      </c>
      <c r="C44" s="134" t="s">
        <v>94</v>
      </c>
      <c r="D44" s="135" t="s">
        <v>95</v>
      </c>
      <c r="E44" s="136">
        <v>18.2</v>
      </c>
      <c r="F44" s="137" t="s">
        <v>96</v>
      </c>
      <c r="G44" s="136"/>
      <c r="H44" s="136">
        <v>273</v>
      </c>
      <c r="I44" s="136" t="s">
        <v>97</v>
      </c>
      <c r="J44" s="136"/>
      <c r="K44" s="136">
        <v>767</v>
      </c>
      <c r="L44" s="137" t="s">
        <v>98</v>
      </c>
      <c r="M44" s="137"/>
      <c r="N44" s="137" t="s">
        <v>99</v>
      </c>
      <c r="O44" s="137"/>
      <c r="P44" s="137"/>
      <c r="Q44" s="137"/>
      <c r="R44" s="137"/>
      <c r="S44" s="137"/>
      <c r="T44" s="137"/>
      <c r="U44" s="137"/>
      <c r="V44" s="137"/>
    </row>
    <row r="45" spans="1:22" ht="68.400000000000006" x14ac:dyDescent="0.25">
      <c r="A45" s="138">
        <v>4</v>
      </c>
      <c r="B45" s="139">
        <v>43</v>
      </c>
      <c r="C45" s="140" t="s">
        <v>100</v>
      </c>
      <c r="D45" s="141" t="s">
        <v>101</v>
      </c>
      <c r="E45" s="142">
        <v>1965.31</v>
      </c>
      <c r="F45" s="143">
        <v>1965.31</v>
      </c>
      <c r="G45" s="142"/>
      <c r="H45" s="142" t="s">
        <v>102</v>
      </c>
      <c r="I45" s="142">
        <v>2</v>
      </c>
      <c r="J45" s="142"/>
      <c r="K45" s="142" t="s">
        <v>103</v>
      </c>
      <c r="L45" s="143">
        <v>21</v>
      </c>
      <c r="M45" s="143"/>
      <c r="N45" s="143" t="s">
        <v>83</v>
      </c>
      <c r="O45" s="143"/>
      <c r="P45" s="143"/>
      <c r="Q45" s="143"/>
      <c r="R45" s="143"/>
      <c r="S45" s="143"/>
      <c r="T45" s="143"/>
      <c r="U45" s="143"/>
      <c r="V45" s="143"/>
    </row>
    <row r="46" spans="1:22" ht="34.200000000000003" x14ac:dyDescent="0.25">
      <c r="A46" s="144" t="s">
        <v>104</v>
      </c>
      <c r="B46" s="145"/>
      <c r="C46" s="145"/>
      <c r="D46" s="145"/>
      <c r="E46" s="145"/>
      <c r="F46" s="145"/>
      <c r="G46" s="145"/>
      <c r="H46" s="146">
        <v>731</v>
      </c>
      <c r="I46" s="146" t="s">
        <v>105</v>
      </c>
      <c r="J46" s="146">
        <v>6</v>
      </c>
      <c r="K46" s="146">
        <v>3222</v>
      </c>
      <c r="L46" s="146" t="s">
        <v>106</v>
      </c>
      <c r="M46" s="146"/>
      <c r="N46" s="146"/>
      <c r="O46" s="146"/>
      <c r="P46" s="146"/>
      <c r="Q46" s="146"/>
      <c r="R46" s="146"/>
      <c r="S46" s="146"/>
      <c r="T46" s="146"/>
      <c r="U46" s="146"/>
      <c r="V46" s="146" t="s">
        <v>107</v>
      </c>
    </row>
    <row r="47" spans="1:22" x14ac:dyDescent="0.25">
      <c r="A47" s="144" t="s">
        <v>108</v>
      </c>
      <c r="B47" s="145"/>
      <c r="C47" s="145"/>
      <c r="D47" s="145"/>
      <c r="E47" s="145"/>
      <c r="F47" s="145"/>
      <c r="G47" s="145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</row>
    <row r="48" spans="1:22" x14ac:dyDescent="0.25">
      <c r="A48" s="144" t="s">
        <v>109</v>
      </c>
      <c r="B48" s="145"/>
      <c r="C48" s="145"/>
      <c r="D48" s="145"/>
      <c r="E48" s="145"/>
      <c r="F48" s="145"/>
      <c r="G48" s="145"/>
      <c r="H48" s="146">
        <v>71</v>
      </c>
      <c r="I48" s="146"/>
      <c r="J48" s="146"/>
      <c r="K48" s="146">
        <v>855</v>
      </c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</row>
    <row r="49" spans="1:22" x14ac:dyDescent="0.25">
      <c r="A49" s="144" t="s">
        <v>110</v>
      </c>
      <c r="B49" s="145"/>
      <c r="C49" s="145"/>
      <c r="D49" s="145"/>
      <c r="E49" s="145"/>
      <c r="F49" s="145"/>
      <c r="G49" s="145"/>
      <c r="H49" s="146">
        <v>654</v>
      </c>
      <c r="I49" s="146"/>
      <c r="J49" s="146"/>
      <c r="K49" s="146">
        <v>2347</v>
      </c>
      <c r="L49" s="146"/>
      <c r="M49" s="146"/>
      <c r="N49" s="146"/>
      <c r="O49" s="146"/>
      <c r="P49" s="146"/>
      <c r="Q49" s="146"/>
      <c r="R49" s="146"/>
      <c r="S49" s="146"/>
      <c r="T49" s="146"/>
      <c r="U49" s="146"/>
      <c r="V49" s="146"/>
    </row>
    <row r="50" spans="1:22" x14ac:dyDescent="0.25">
      <c r="A50" s="144" t="s">
        <v>111</v>
      </c>
      <c r="B50" s="145"/>
      <c r="C50" s="145"/>
      <c r="D50" s="145"/>
      <c r="E50" s="145"/>
      <c r="F50" s="145"/>
      <c r="G50" s="145"/>
      <c r="H50" s="146">
        <v>6</v>
      </c>
      <c r="I50" s="146"/>
      <c r="J50" s="146"/>
      <c r="K50" s="146">
        <v>26</v>
      </c>
      <c r="L50" s="146"/>
      <c r="M50" s="146"/>
      <c r="N50" s="146"/>
      <c r="O50" s="146"/>
      <c r="P50" s="146"/>
      <c r="Q50" s="146"/>
      <c r="R50" s="146"/>
      <c r="S50" s="146"/>
      <c r="T50" s="146"/>
      <c r="U50" s="146"/>
      <c r="V50" s="146"/>
    </row>
    <row r="51" spans="1:22" x14ac:dyDescent="0.25">
      <c r="A51" s="147" t="s">
        <v>112</v>
      </c>
      <c r="B51" s="148"/>
      <c r="C51" s="148"/>
      <c r="D51" s="148"/>
      <c r="E51" s="148"/>
      <c r="F51" s="148"/>
      <c r="G51" s="148"/>
      <c r="H51" s="149">
        <v>59</v>
      </c>
      <c r="I51" s="149"/>
      <c r="J51" s="149"/>
      <c r="K51" s="149">
        <v>708</v>
      </c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</row>
    <row r="52" spans="1:22" x14ac:dyDescent="0.25">
      <c r="A52" s="147" t="s">
        <v>113</v>
      </c>
      <c r="B52" s="148"/>
      <c r="C52" s="148"/>
      <c r="D52" s="148"/>
      <c r="E52" s="148"/>
      <c r="F52" s="148"/>
      <c r="G52" s="148"/>
      <c r="H52" s="149">
        <v>46</v>
      </c>
      <c r="I52" s="149"/>
      <c r="J52" s="149"/>
      <c r="K52" s="149">
        <v>553</v>
      </c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</row>
    <row r="53" spans="1:22" x14ac:dyDescent="0.25">
      <c r="A53" s="147" t="s">
        <v>114</v>
      </c>
      <c r="B53" s="148"/>
      <c r="C53" s="148"/>
      <c r="D53" s="148"/>
      <c r="E53" s="148"/>
      <c r="F53" s="148"/>
      <c r="G53" s="148"/>
      <c r="H53" s="149"/>
      <c r="I53" s="149"/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</row>
    <row r="54" spans="1:22" x14ac:dyDescent="0.25">
      <c r="A54" s="144" t="s">
        <v>115</v>
      </c>
      <c r="B54" s="145"/>
      <c r="C54" s="145"/>
      <c r="D54" s="145"/>
      <c r="E54" s="145"/>
      <c r="F54" s="145"/>
      <c r="G54" s="145"/>
      <c r="H54" s="146">
        <v>831</v>
      </c>
      <c r="I54" s="146"/>
      <c r="J54" s="146"/>
      <c r="K54" s="146">
        <v>4435</v>
      </c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</row>
    <row r="55" spans="1:22" x14ac:dyDescent="0.25">
      <c r="A55" s="144" t="s">
        <v>116</v>
      </c>
      <c r="B55" s="145"/>
      <c r="C55" s="145"/>
      <c r="D55" s="145"/>
      <c r="E55" s="145"/>
      <c r="F55" s="145"/>
      <c r="G55" s="145"/>
      <c r="H55" s="146">
        <v>5</v>
      </c>
      <c r="I55" s="146"/>
      <c r="J55" s="146"/>
      <c r="K55" s="146">
        <v>48</v>
      </c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</row>
    <row r="56" spans="1:22" x14ac:dyDescent="0.25">
      <c r="A56" s="144" t="s">
        <v>117</v>
      </c>
      <c r="B56" s="145"/>
      <c r="C56" s="145"/>
      <c r="D56" s="145"/>
      <c r="E56" s="145"/>
      <c r="F56" s="145"/>
      <c r="G56" s="145"/>
      <c r="H56" s="146">
        <v>836</v>
      </c>
      <c r="I56" s="146"/>
      <c r="J56" s="146"/>
      <c r="K56" s="146">
        <v>4483</v>
      </c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</row>
    <row r="57" spans="1:22" ht="30" customHeight="1" x14ac:dyDescent="0.25">
      <c r="A57" s="144" t="s">
        <v>118</v>
      </c>
      <c r="B57" s="145"/>
      <c r="C57" s="145"/>
      <c r="D57" s="145"/>
      <c r="E57" s="145"/>
      <c r="F57" s="145"/>
      <c r="G57" s="145"/>
      <c r="H57" s="146">
        <v>121.86</v>
      </c>
      <c r="I57" s="146"/>
      <c r="J57" s="146"/>
      <c r="K57" s="146">
        <v>462.81</v>
      </c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</row>
    <row r="58" spans="1:22" x14ac:dyDescent="0.25">
      <c r="A58" s="147" t="s">
        <v>119</v>
      </c>
      <c r="B58" s="148"/>
      <c r="C58" s="148"/>
      <c r="D58" s="148"/>
      <c r="E58" s="148"/>
      <c r="F58" s="148"/>
      <c r="G58" s="148"/>
      <c r="H58" s="149">
        <v>957.86</v>
      </c>
      <c r="I58" s="149"/>
      <c r="J58" s="149"/>
      <c r="K58" s="149">
        <v>4945.8100000000004</v>
      </c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</row>
    <row r="59" spans="1:22" x14ac:dyDescent="0.25">
      <c r="A59" s="50"/>
      <c r="B59" s="39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</row>
    <row r="60" spans="1:22" x14ac:dyDescent="0.25">
      <c r="A60" s="50"/>
      <c r="B60" s="39"/>
      <c r="C60" s="73" t="s">
        <v>64</v>
      </c>
      <c r="D60" s="48"/>
      <c r="E60" s="48"/>
      <c r="F60" s="48"/>
      <c r="G60" s="48"/>
      <c r="H60" s="74">
        <f>IF(ISBLANK(Y30),"",ROUND(Z30/Y30,2)*100)</f>
        <v>83</v>
      </c>
      <c r="I60" s="48"/>
      <c r="J60" s="48"/>
      <c r="K60" s="74">
        <f>IF(ISBLANK(Y31),"",ROUND(Z31/Y31,2)*100)</f>
        <v>83</v>
      </c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</row>
    <row r="61" spans="1:22" x14ac:dyDescent="0.25">
      <c r="A61" s="50"/>
      <c r="B61" s="39"/>
      <c r="C61" s="73" t="s">
        <v>65</v>
      </c>
      <c r="D61" s="48"/>
      <c r="E61" s="48"/>
      <c r="F61" s="48"/>
      <c r="G61" s="48"/>
      <c r="H61" s="45">
        <f>IF(ISBLANK(Y30),"",ROUND(AA30/Y30,2)*100)</f>
        <v>65</v>
      </c>
      <c r="I61" s="48"/>
      <c r="J61" s="48"/>
      <c r="K61" s="45">
        <f>IF(ISBLANK(Y31),"",ROUND(AA31/Y31,2)*100)</f>
        <v>65</v>
      </c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</row>
    <row r="62" spans="1:22" x14ac:dyDescent="0.25">
      <c r="A62" s="28"/>
      <c r="B62" s="28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75" t="s">
        <v>71</v>
      </c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</row>
    <row r="64" spans="1:22" x14ac:dyDescent="0.25">
      <c r="B64" s="3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</row>
    <row r="65" spans="2:22" x14ac:dyDescent="0.25">
      <c r="B65" s="75" t="s">
        <v>72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</row>
    <row r="66" spans="2:22" x14ac:dyDescent="0.25">
      <c r="B66" s="46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</row>
    <row r="68" spans="2:22" x14ac:dyDescent="0.25">
      <c r="C68" s="49"/>
      <c r="D68" s="49"/>
      <c r="E68" s="49"/>
      <c r="F68" s="49"/>
      <c r="G68" s="49"/>
    </row>
    <row r="69" spans="2:22" x14ac:dyDescent="0.25">
      <c r="C69" s="49"/>
      <c r="D69" s="49"/>
      <c r="E69" s="49"/>
      <c r="F69" s="49"/>
      <c r="G69" s="49"/>
    </row>
    <row r="70" spans="2:22" x14ac:dyDescent="0.25">
      <c r="C70" s="49"/>
      <c r="D70" s="49"/>
      <c r="E70" s="49"/>
      <c r="F70" s="49"/>
      <c r="G70" s="49"/>
    </row>
    <row r="71" spans="2:22" x14ac:dyDescent="0.25">
      <c r="C71" s="49"/>
      <c r="D71" s="49"/>
      <c r="E71" s="49"/>
      <c r="F71" s="49"/>
      <c r="G71" s="49"/>
    </row>
    <row r="72" spans="2:22" x14ac:dyDescent="0.25">
      <c r="C72" s="49"/>
      <c r="D72" s="49"/>
      <c r="E72" s="49"/>
      <c r="F72" s="49"/>
      <c r="G72" s="49"/>
    </row>
    <row r="73" spans="2:22" x14ac:dyDescent="0.25">
      <c r="C73" s="49"/>
      <c r="D73" s="49"/>
      <c r="E73" s="49"/>
      <c r="F73" s="49"/>
      <c r="G73" s="49"/>
    </row>
    <row r="74" spans="2:22" x14ac:dyDescent="0.25">
      <c r="C74" s="49"/>
      <c r="D74" s="49"/>
      <c r="E74" s="49"/>
      <c r="F74" s="49"/>
      <c r="G74" s="49"/>
    </row>
    <row r="75" spans="2:22" x14ac:dyDescent="0.25">
      <c r="C75" s="49"/>
      <c r="D75" s="49"/>
      <c r="E75" s="49"/>
      <c r="F75" s="49"/>
      <c r="G75" s="49"/>
    </row>
    <row r="76" spans="2:22" x14ac:dyDescent="0.25">
      <c r="C76" s="49"/>
      <c r="D76" s="49"/>
      <c r="E76" s="49"/>
      <c r="F76" s="49"/>
      <c r="G76" s="49"/>
    </row>
    <row r="77" spans="2:22" x14ac:dyDescent="0.25">
      <c r="C77" s="49"/>
      <c r="D77" s="49"/>
      <c r="E77" s="49"/>
      <c r="F77" s="49"/>
      <c r="G77" s="49"/>
    </row>
    <row r="78" spans="2:22" x14ac:dyDescent="0.25">
      <c r="C78" s="49"/>
      <c r="D78" s="49"/>
      <c r="E78" s="49"/>
      <c r="F78" s="49"/>
      <c r="G78" s="49"/>
    </row>
    <row r="79" spans="2:22" x14ac:dyDescent="0.25">
      <c r="C79" s="49"/>
      <c r="D79" s="49"/>
      <c r="E79" s="49"/>
      <c r="F79" s="49"/>
      <c r="G79" s="49"/>
    </row>
  </sheetData>
  <mergeCells count="47">
    <mergeCell ref="A56:G56"/>
    <mergeCell ref="A57:G57"/>
    <mergeCell ref="A58:G58"/>
    <mergeCell ref="A50:G50"/>
    <mergeCell ref="A51:G51"/>
    <mergeCell ref="A52:G52"/>
    <mergeCell ref="A53:G53"/>
    <mergeCell ref="A54:G54"/>
    <mergeCell ref="A55:G55"/>
    <mergeCell ref="A40:V40"/>
    <mergeCell ref="A41:V41"/>
    <mergeCell ref="A46:G46"/>
    <mergeCell ref="A47:G47"/>
    <mergeCell ref="A48:G48"/>
    <mergeCell ref="A49:G49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66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70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957.86/1000</f>
        <v>0.95786000000000004</v>
      </c>
      <c r="H11" s="85"/>
      <c r="I11" s="55" t="s">
        <v>6</v>
      </c>
      <c r="J11" s="86">
        <f>4945.81/1000</f>
        <v>4.9458100000000007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6.3299999999999997E-3</v>
      </c>
      <c r="H14" s="85"/>
      <c r="I14" s="55" t="s">
        <v>8</v>
      </c>
      <c r="J14" s="86">
        <f>(P14+P15)/1000</f>
        <v>6.3299999999999997E-3</v>
      </c>
      <c r="K14" s="87"/>
      <c r="L14" s="58">
        <v>2859</v>
      </c>
      <c r="M14" s="35" t="s">
        <v>8</v>
      </c>
      <c r="N14" s="57"/>
      <c r="O14" s="26">
        <v>6.29</v>
      </c>
      <c r="P14" s="27">
        <v>6.29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71/1000</f>
        <v>7.0999999999999994E-2</v>
      </c>
      <c r="H15" s="117"/>
      <c r="I15" s="55" t="s">
        <v>6</v>
      </c>
      <c r="J15" s="86">
        <f>855/1000</f>
        <v>0.85499999999999998</v>
      </c>
      <c r="K15" s="87"/>
      <c r="L15" s="59">
        <v>34292</v>
      </c>
      <c r="M15" s="35" t="s">
        <v>6</v>
      </c>
      <c r="N15" s="57"/>
      <c r="O15" s="26">
        <v>0.04</v>
      </c>
      <c r="P15" s="27">
        <v>0.04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12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154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120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121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122</v>
      </c>
      <c r="C26" s="134" t="s">
        <v>123</v>
      </c>
      <c r="D26" s="154" t="s">
        <v>124</v>
      </c>
      <c r="E26" s="155">
        <v>0.19</v>
      </c>
      <c r="F26" s="136" t="s">
        <v>125</v>
      </c>
      <c r="G26" s="136">
        <v>1.74</v>
      </c>
      <c r="H26" s="156"/>
      <c r="I26" s="156"/>
      <c r="J26" s="136" t="s">
        <v>126</v>
      </c>
      <c r="K26" s="136">
        <v>20.91</v>
      </c>
      <c r="L26" s="157"/>
      <c r="M26" s="156">
        <f>IF(ISNUMBER(K26/G26),IF(NOT(K26/G26=0),K26/G26, " "), " ")</f>
        <v>12.017241379310345</v>
      </c>
      <c r="N26" s="154"/>
    </row>
    <row r="27" spans="1:23" s="29" customFormat="1" ht="22.8" x14ac:dyDescent="0.25">
      <c r="A27" s="152">
        <v>2</v>
      </c>
      <c r="B27" s="153" t="s">
        <v>127</v>
      </c>
      <c r="C27" s="134" t="s">
        <v>128</v>
      </c>
      <c r="D27" s="154" t="s">
        <v>124</v>
      </c>
      <c r="E27" s="155">
        <v>0.9</v>
      </c>
      <c r="F27" s="136" t="s">
        <v>129</v>
      </c>
      <c r="G27" s="136">
        <v>9.3000000000000007</v>
      </c>
      <c r="H27" s="156"/>
      <c r="I27" s="156"/>
      <c r="J27" s="136" t="s">
        <v>130</v>
      </c>
      <c r="K27" s="136">
        <v>111.65</v>
      </c>
      <c r="L27" s="157"/>
      <c r="M27" s="156">
        <f>IF(ISNUMBER(K27/G27),IF(NOT(K27/G27=0),K27/G27, " "), " ")</f>
        <v>12.005376344086022</v>
      </c>
      <c r="N27" s="154"/>
    </row>
    <row r="28" spans="1:23" s="29" customFormat="1" ht="22.8" x14ac:dyDescent="0.25">
      <c r="A28" s="152">
        <v>3</v>
      </c>
      <c r="B28" s="153" t="s">
        <v>131</v>
      </c>
      <c r="C28" s="134" t="s">
        <v>132</v>
      </c>
      <c r="D28" s="154" t="s">
        <v>124</v>
      </c>
      <c r="E28" s="155">
        <v>5.2</v>
      </c>
      <c r="F28" s="136" t="s">
        <v>133</v>
      </c>
      <c r="G28" s="136">
        <v>59.64</v>
      </c>
      <c r="H28" s="156"/>
      <c r="I28" s="156"/>
      <c r="J28" s="136" t="s">
        <v>134</v>
      </c>
      <c r="K28" s="136">
        <v>715.62</v>
      </c>
      <c r="L28" s="157"/>
      <c r="M28" s="156">
        <f>IF(ISNUMBER(K28/G28),IF(NOT(K28/G28=0),K28/G28, " "), " ")</f>
        <v>11.998993963782697</v>
      </c>
      <c r="N28" s="154"/>
    </row>
    <row r="29" spans="1:23" s="29" customFormat="1" ht="22.8" x14ac:dyDescent="0.25">
      <c r="A29" s="152">
        <v>4</v>
      </c>
      <c r="B29" s="153">
        <v>2</v>
      </c>
      <c r="C29" s="134" t="s">
        <v>135</v>
      </c>
      <c r="D29" s="154" t="s">
        <v>124</v>
      </c>
      <c r="E29" s="155">
        <v>0.04</v>
      </c>
      <c r="F29" s="136" t="s">
        <v>136</v>
      </c>
      <c r="G29" s="136"/>
      <c r="H29" s="156"/>
      <c r="I29" s="156"/>
      <c r="J29" s="136" t="s">
        <v>136</v>
      </c>
      <c r="K29" s="136"/>
      <c r="L29" s="157"/>
      <c r="M29" s="156" t="str">
        <f>IF(ISNUMBER(K29/G29),IF(NOT(K29/G29=0),K29/G29, " "), " ")</f>
        <v xml:space="preserve"> </v>
      </c>
      <c r="N29" s="154"/>
    </row>
    <row r="30" spans="1:23" ht="19.350000000000001" customHeight="1" x14ac:dyDescent="0.25">
      <c r="A30" s="128" t="s">
        <v>137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22.8" x14ac:dyDescent="0.25">
      <c r="A31" s="152">
        <v>5</v>
      </c>
      <c r="B31" s="153">
        <v>30954</v>
      </c>
      <c r="C31" s="134" t="s">
        <v>138</v>
      </c>
      <c r="D31" s="154" t="s">
        <v>139</v>
      </c>
      <c r="E31" s="155">
        <v>0.04</v>
      </c>
      <c r="F31" s="136" t="s">
        <v>140</v>
      </c>
      <c r="G31" s="136">
        <v>1.34</v>
      </c>
      <c r="H31" s="156"/>
      <c r="I31" s="156"/>
      <c r="J31" s="136" t="s">
        <v>141</v>
      </c>
      <c r="K31" s="136">
        <v>6.52</v>
      </c>
      <c r="L31" s="157"/>
      <c r="M31" s="156">
        <f>IF(ISNUMBER(K31/G31),IF(NOT(K31/G31=0),K31/G31, " "), " ")</f>
        <v>4.8656716417910442</v>
      </c>
      <c r="N31" s="154" t="s">
        <v>142</v>
      </c>
    </row>
    <row r="32" spans="1:23" ht="22.8" x14ac:dyDescent="0.25">
      <c r="A32" s="152">
        <v>6</v>
      </c>
      <c r="B32" s="153">
        <v>121011</v>
      </c>
      <c r="C32" s="134" t="s">
        <v>143</v>
      </c>
      <c r="D32" s="154" t="s">
        <v>139</v>
      </c>
      <c r="E32" s="155">
        <v>0.04</v>
      </c>
      <c r="F32" s="136" t="s">
        <v>144</v>
      </c>
      <c r="G32" s="136">
        <v>1.29</v>
      </c>
      <c r="H32" s="156"/>
      <c r="I32" s="156"/>
      <c r="J32" s="136" t="s">
        <v>145</v>
      </c>
      <c r="K32" s="136">
        <v>4.28</v>
      </c>
      <c r="L32" s="157"/>
      <c r="M32" s="156">
        <f>IF(ISNUMBER(K32/G32),IF(NOT(K32/G32=0),K32/G32, " "), " ")</f>
        <v>3.3178294573643412</v>
      </c>
      <c r="N32" s="154" t="s">
        <v>142</v>
      </c>
    </row>
    <row r="33" spans="1:14" ht="22.8" x14ac:dyDescent="0.25">
      <c r="A33" s="152">
        <v>7</v>
      </c>
      <c r="B33" s="153">
        <v>150401</v>
      </c>
      <c r="C33" s="134" t="s">
        <v>146</v>
      </c>
      <c r="D33" s="154" t="s">
        <v>139</v>
      </c>
      <c r="E33" s="155">
        <v>0.49</v>
      </c>
      <c r="F33" s="136" t="s">
        <v>147</v>
      </c>
      <c r="G33" s="136">
        <v>1.64</v>
      </c>
      <c r="H33" s="156"/>
      <c r="I33" s="156"/>
      <c r="J33" s="136" t="s">
        <v>148</v>
      </c>
      <c r="K33" s="136">
        <v>4.9000000000000004</v>
      </c>
      <c r="L33" s="157"/>
      <c r="M33" s="156">
        <f>IF(ISNUMBER(K33/G33),IF(NOT(K33/G33=0),K33/G33, " "), " ")</f>
        <v>2.9878048780487809</v>
      </c>
      <c r="N33" s="154" t="s">
        <v>142</v>
      </c>
    </row>
    <row r="34" spans="1:14" ht="22.8" x14ac:dyDescent="0.25">
      <c r="A34" s="152">
        <v>8</v>
      </c>
      <c r="B34" s="153">
        <v>400001</v>
      </c>
      <c r="C34" s="134" t="s">
        <v>149</v>
      </c>
      <c r="D34" s="154" t="s">
        <v>139</v>
      </c>
      <c r="E34" s="155">
        <v>0.02</v>
      </c>
      <c r="F34" s="136" t="s">
        <v>150</v>
      </c>
      <c r="G34" s="136">
        <v>2.06</v>
      </c>
      <c r="H34" s="156"/>
      <c r="I34" s="156"/>
      <c r="J34" s="136" t="s">
        <v>151</v>
      </c>
      <c r="K34" s="136">
        <v>11.74</v>
      </c>
      <c r="L34" s="157"/>
      <c r="M34" s="156">
        <f>IF(ISNUMBER(K34/G34),IF(NOT(K34/G34=0),K34/G34, " "), " ")</f>
        <v>5.6990291262135919</v>
      </c>
      <c r="N34" s="154" t="s">
        <v>142</v>
      </c>
    </row>
    <row r="35" spans="1:14" ht="19.350000000000001" customHeight="1" x14ac:dyDescent="0.25">
      <c r="A35" s="128" t="s">
        <v>152</v>
      </c>
      <c r="B35" s="129"/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</row>
    <row r="36" spans="1:14" ht="34.200000000000003" x14ac:dyDescent="0.25">
      <c r="A36" s="152">
        <v>9</v>
      </c>
      <c r="B36" s="153" t="s">
        <v>153</v>
      </c>
      <c r="C36" s="134" t="s">
        <v>154</v>
      </c>
      <c r="D36" s="154" t="s">
        <v>155</v>
      </c>
      <c r="E36" s="155">
        <v>1.7999999999999999E-2</v>
      </c>
      <c r="F36" s="136" t="s">
        <v>156</v>
      </c>
      <c r="G36" s="136">
        <v>73.8</v>
      </c>
      <c r="H36" s="156">
        <v>13768</v>
      </c>
      <c r="I36" s="156">
        <v>247.82</v>
      </c>
      <c r="J36" s="136" t="s">
        <v>157</v>
      </c>
      <c r="K36" s="136">
        <v>259.07</v>
      </c>
      <c r="L36" s="157"/>
      <c r="M36" s="156">
        <f>IF(ISNUMBER(K36/G36),IF(NOT(K36/G36=0),K36/G36, " "), " ")</f>
        <v>3.5104336043360433</v>
      </c>
      <c r="N36" s="154" t="s">
        <v>158</v>
      </c>
    </row>
    <row r="37" spans="1:14" ht="34.200000000000003" x14ac:dyDescent="0.25">
      <c r="A37" s="152">
        <v>10</v>
      </c>
      <c r="B37" s="153" t="s">
        <v>159</v>
      </c>
      <c r="C37" s="134" t="s">
        <v>160</v>
      </c>
      <c r="D37" s="154" t="s">
        <v>155</v>
      </c>
      <c r="E37" s="155">
        <v>2.0000000000000001E-4</v>
      </c>
      <c r="F37" s="136" t="s">
        <v>161</v>
      </c>
      <c r="G37" s="136">
        <v>0.76</v>
      </c>
      <c r="H37" s="156">
        <v>14106</v>
      </c>
      <c r="I37" s="156">
        <v>2.82</v>
      </c>
      <c r="J37" s="136" t="s">
        <v>162</v>
      </c>
      <c r="K37" s="136">
        <v>2.95</v>
      </c>
      <c r="L37" s="157"/>
      <c r="M37" s="156">
        <f>IF(ISNUMBER(K37/G37),IF(NOT(K37/G37=0),K37/G37, " "), " ")</f>
        <v>3.8815789473684212</v>
      </c>
      <c r="N37" s="154" t="s">
        <v>163</v>
      </c>
    </row>
    <row r="38" spans="1:14" ht="34.200000000000003" x14ac:dyDescent="0.25">
      <c r="A38" s="152">
        <v>11</v>
      </c>
      <c r="B38" s="153" t="s">
        <v>164</v>
      </c>
      <c r="C38" s="134" t="s">
        <v>165</v>
      </c>
      <c r="D38" s="154" t="s">
        <v>155</v>
      </c>
      <c r="E38" s="155">
        <v>4.7999999999999996E-3</v>
      </c>
      <c r="F38" s="136" t="s">
        <v>166</v>
      </c>
      <c r="G38" s="136">
        <v>48.91</v>
      </c>
      <c r="H38" s="156">
        <v>73200</v>
      </c>
      <c r="I38" s="156">
        <v>351.36</v>
      </c>
      <c r="J38" s="136" t="s">
        <v>167</v>
      </c>
      <c r="K38" s="136">
        <v>359.84</v>
      </c>
      <c r="L38" s="157"/>
      <c r="M38" s="156">
        <f>IF(ISNUMBER(K38/G38),IF(NOT(K38/G38=0),K38/G38, " "), " ")</f>
        <v>7.3571866693927621</v>
      </c>
      <c r="N38" s="154" t="s">
        <v>168</v>
      </c>
    </row>
    <row r="39" spans="1:14" ht="34.200000000000003" x14ac:dyDescent="0.25">
      <c r="A39" s="152">
        <v>12</v>
      </c>
      <c r="B39" s="153" t="s">
        <v>169</v>
      </c>
      <c r="C39" s="134" t="s">
        <v>170</v>
      </c>
      <c r="D39" s="154" t="s">
        <v>155</v>
      </c>
      <c r="E39" s="155">
        <v>2.0000000000000001E-4</v>
      </c>
      <c r="F39" s="136" t="s">
        <v>171</v>
      </c>
      <c r="G39" s="136">
        <v>1.84</v>
      </c>
      <c r="H39" s="156">
        <v>42360</v>
      </c>
      <c r="I39" s="156">
        <v>8.4700000000000006</v>
      </c>
      <c r="J39" s="136" t="s">
        <v>172</v>
      </c>
      <c r="K39" s="136">
        <v>8.6999999999999993</v>
      </c>
      <c r="L39" s="157"/>
      <c r="M39" s="156">
        <f>IF(ISNUMBER(K39/G39),IF(NOT(K39/G39=0),K39/G39, " "), " ")</f>
        <v>4.7282608695652169</v>
      </c>
      <c r="N39" s="154" t="s">
        <v>173</v>
      </c>
    </row>
    <row r="40" spans="1:14" ht="34.200000000000003" x14ac:dyDescent="0.25">
      <c r="A40" s="152">
        <v>13</v>
      </c>
      <c r="B40" s="153" t="s">
        <v>174</v>
      </c>
      <c r="C40" s="134" t="s">
        <v>175</v>
      </c>
      <c r="D40" s="154" t="s">
        <v>155</v>
      </c>
      <c r="E40" s="155">
        <v>1.12E-2</v>
      </c>
      <c r="F40" s="136" t="s">
        <v>176</v>
      </c>
      <c r="G40" s="136">
        <v>131.94</v>
      </c>
      <c r="H40" s="156">
        <v>33140</v>
      </c>
      <c r="I40" s="156">
        <v>371.17</v>
      </c>
      <c r="J40" s="136" t="s">
        <v>177</v>
      </c>
      <c r="K40" s="136">
        <v>381.61</v>
      </c>
      <c r="L40" s="157"/>
      <c r="M40" s="156">
        <f>IF(ISNUMBER(K40/G40),IF(NOT(K40/G40=0),K40/G40, " "), " ")</f>
        <v>2.892299530089435</v>
      </c>
      <c r="N40" s="154" t="s">
        <v>178</v>
      </c>
    </row>
    <row r="41" spans="1:14" ht="22.8" x14ac:dyDescent="0.25">
      <c r="A41" s="152">
        <v>14</v>
      </c>
      <c r="B41" s="153" t="s">
        <v>179</v>
      </c>
      <c r="C41" s="134" t="s">
        <v>180</v>
      </c>
      <c r="D41" s="154" t="s">
        <v>181</v>
      </c>
      <c r="E41" s="155">
        <v>0.38640000000000002</v>
      </c>
      <c r="F41" s="136" t="s">
        <v>182</v>
      </c>
      <c r="G41" s="136">
        <v>3.79</v>
      </c>
      <c r="H41" s="156">
        <v>30.51</v>
      </c>
      <c r="I41" s="156">
        <v>11.79</v>
      </c>
      <c r="J41" s="136" t="s">
        <v>183</v>
      </c>
      <c r="K41" s="136">
        <v>13.52</v>
      </c>
      <c r="L41" s="157"/>
      <c r="M41" s="156">
        <f>IF(ISNUMBER(K41/G41),IF(NOT(K41/G41=0),K41/G41, " "), " ")</f>
        <v>3.5672823218997358</v>
      </c>
      <c r="N41" s="154" t="s">
        <v>184</v>
      </c>
    </row>
    <row r="42" spans="1:14" ht="34.200000000000003" x14ac:dyDescent="0.25">
      <c r="A42" s="152">
        <v>15</v>
      </c>
      <c r="B42" s="153" t="s">
        <v>185</v>
      </c>
      <c r="C42" s="134" t="s">
        <v>186</v>
      </c>
      <c r="D42" s="154" t="s">
        <v>187</v>
      </c>
      <c r="E42" s="155">
        <v>0.16800000000000001</v>
      </c>
      <c r="F42" s="136" t="s">
        <v>188</v>
      </c>
      <c r="G42" s="136">
        <v>117.43</v>
      </c>
      <c r="H42" s="156">
        <v>2805</v>
      </c>
      <c r="I42" s="156">
        <v>471.24</v>
      </c>
      <c r="J42" s="136" t="s">
        <v>189</v>
      </c>
      <c r="K42" s="136">
        <v>548.54999999999995</v>
      </c>
      <c r="L42" s="157"/>
      <c r="M42" s="156">
        <f>IF(ISNUMBER(K42/G42),IF(NOT(K42/G42=0),K42/G42, " "), " ")</f>
        <v>4.6712935365749804</v>
      </c>
      <c r="N42" s="154" t="s">
        <v>190</v>
      </c>
    </row>
    <row r="43" spans="1:14" ht="34.200000000000003" x14ac:dyDescent="0.25">
      <c r="A43" s="152">
        <v>16</v>
      </c>
      <c r="B43" s="153" t="s">
        <v>191</v>
      </c>
      <c r="C43" s="134" t="s">
        <v>192</v>
      </c>
      <c r="D43" s="154" t="s">
        <v>187</v>
      </c>
      <c r="E43" s="155">
        <v>1.44E-2</v>
      </c>
      <c r="F43" s="136" t="s">
        <v>193</v>
      </c>
      <c r="G43" s="136">
        <v>1.68</v>
      </c>
      <c r="H43" s="156">
        <v>161</v>
      </c>
      <c r="I43" s="156">
        <v>2.3199999999999998</v>
      </c>
      <c r="J43" s="136" t="s">
        <v>194</v>
      </c>
      <c r="K43" s="136">
        <v>5.5</v>
      </c>
      <c r="L43" s="157"/>
      <c r="M43" s="156">
        <f>IF(ISNUMBER(K43/G43),IF(NOT(K43/G43=0),K43/G43, " "), " ")</f>
        <v>3.2738095238095237</v>
      </c>
      <c r="N43" s="154" t="s">
        <v>195</v>
      </c>
    </row>
    <row r="44" spans="1:14" ht="22.8" x14ac:dyDescent="0.25">
      <c r="A44" s="152">
        <v>17</v>
      </c>
      <c r="B44" s="153" t="s">
        <v>196</v>
      </c>
      <c r="C44" s="134" t="s">
        <v>197</v>
      </c>
      <c r="D44" s="154" t="s">
        <v>198</v>
      </c>
      <c r="E44" s="155">
        <v>15</v>
      </c>
      <c r="F44" s="136" t="s">
        <v>199</v>
      </c>
      <c r="G44" s="136">
        <v>273</v>
      </c>
      <c r="H44" s="156"/>
      <c r="I44" s="156"/>
      <c r="J44" s="136" t="s">
        <v>200</v>
      </c>
      <c r="K44" s="136">
        <v>766.8</v>
      </c>
      <c r="L44" s="157"/>
      <c r="M44" s="156">
        <f>IF(ISNUMBER(K44/G44),IF(NOT(K44/G44=0),K44/G44, " "), " ")</f>
        <v>2.8087912087912086</v>
      </c>
      <c r="N44" s="154"/>
    </row>
    <row r="45" spans="1:14" ht="19.350000000000001" customHeight="1" x14ac:dyDescent="0.25">
      <c r="A45" s="150" t="s">
        <v>201</v>
      </c>
      <c r="B45" s="151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</row>
    <row r="46" spans="1:14" ht="19.350000000000001" customHeight="1" x14ac:dyDescent="0.25">
      <c r="A46" s="128" t="s">
        <v>152</v>
      </c>
      <c r="B46" s="129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</row>
    <row r="47" spans="1:14" ht="22.8" x14ac:dyDescent="0.25">
      <c r="A47" s="152">
        <v>18</v>
      </c>
      <c r="B47" s="153" t="s">
        <v>202</v>
      </c>
      <c r="C47" s="134" t="s">
        <v>203</v>
      </c>
      <c r="D47" s="154" t="s">
        <v>198</v>
      </c>
      <c r="E47" s="155">
        <v>15.01</v>
      </c>
      <c r="F47" s="136" t="s">
        <v>136</v>
      </c>
      <c r="G47" s="136"/>
      <c r="H47" s="156"/>
      <c r="I47" s="156"/>
      <c r="J47" s="136" t="s">
        <v>136</v>
      </c>
      <c r="K47" s="136"/>
      <c r="L47" s="157"/>
      <c r="M47" s="156" t="str">
        <f>IF(ISNUMBER(K47/G47),IF(NOT(K47/G47=0),K47/G47, " "), " ")</f>
        <v xml:space="preserve"> </v>
      </c>
      <c r="N47" s="154"/>
    </row>
    <row r="48" spans="1:14" ht="22.8" x14ac:dyDescent="0.25">
      <c r="A48" s="158">
        <v>19</v>
      </c>
      <c r="B48" s="159" t="s">
        <v>204</v>
      </c>
      <c r="C48" s="140" t="s">
        <v>205</v>
      </c>
      <c r="D48" s="160" t="s">
        <v>155</v>
      </c>
      <c r="E48" s="161">
        <v>0.17480000000000001</v>
      </c>
      <c r="F48" s="142" t="s">
        <v>136</v>
      </c>
      <c r="G48" s="142"/>
      <c r="H48" s="162"/>
      <c r="I48" s="162"/>
      <c r="J48" s="142" t="s">
        <v>136</v>
      </c>
      <c r="K48" s="142"/>
      <c r="L48" s="163"/>
      <c r="M48" s="162" t="str">
        <f>IF(ISNUMBER(K48/G48),IF(NOT(K48/G48=0),K48/G48, " "), " ")</f>
        <v xml:space="preserve"> </v>
      </c>
      <c r="N48" s="160"/>
    </row>
    <row r="49" spans="1:14" x14ac:dyDescent="0.25">
      <c r="A49" s="144" t="s">
        <v>104</v>
      </c>
      <c r="B49" s="145"/>
      <c r="C49" s="145"/>
      <c r="D49" s="145"/>
      <c r="E49" s="145"/>
      <c r="F49" s="145"/>
      <c r="G49" s="164">
        <v>731</v>
      </c>
      <c r="H49" s="165"/>
      <c r="I49" s="165"/>
      <c r="J49" s="165"/>
      <c r="K49" s="164">
        <v>3222</v>
      </c>
      <c r="L49" s="166"/>
      <c r="M49" s="164">
        <f ca="1">IF(ISNUMBER(INDIRECT("K" &amp; ROW())/INDIRECT("G" &amp; ROW())),INDIRECT("K" &amp; ROW())/INDIRECT("G" &amp; ROW()), " ")</f>
        <v>4.4076607387140907</v>
      </c>
      <c r="N49" s="146" t="s">
        <v>206</v>
      </c>
    </row>
    <row r="50" spans="1:14" x14ac:dyDescent="0.25">
      <c r="A50" s="144" t="s">
        <v>108</v>
      </c>
      <c r="B50" s="145"/>
      <c r="C50" s="145"/>
      <c r="D50" s="145"/>
      <c r="E50" s="145"/>
      <c r="F50" s="145"/>
      <c r="G50" s="164"/>
      <c r="H50" s="165"/>
      <c r="I50" s="165"/>
      <c r="J50" s="165"/>
      <c r="K50" s="164"/>
      <c r="L50" s="166"/>
      <c r="M50" s="164" t="str">
        <f ca="1">IF(ISNUMBER(INDIRECT("K" &amp; ROW())/INDIRECT("G" &amp; ROW())),INDIRECT("K" &amp; ROW())/INDIRECT("G" &amp; ROW()), " ")</f>
        <v xml:space="preserve"> </v>
      </c>
      <c r="N50" s="146" t="s">
        <v>206</v>
      </c>
    </row>
    <row r="51" spans="1:14" x14ac:dyDescent="0.25">
      <c r="A51" s="144" t="s">
        <v>109</v>
      </c>
      <c r="B51" s="145"/>
      <c r="C51" s="145"/>
      <c r="D51" s="145"/>
      <c r="E51" s="145"/>
      <c r="F51" s="145"/>
      <c r="G51" s="164">
        <v>71</v>
      </c>
      <c r="H51" s="165"/>
      <c r="I51" s="165"/>
      <c r="J51" s="165"/>
      <c r="K51" s="164">
        <v>855</v>
      </c>
      <c r="L51" s="166"/>
      <c r="M51" s="164">
        <f ca="1">IF(ISNUMBER(INDIRECT("K" &amp; ROW())/INDIRECT("G" &amp; ROW())),INDIRECT("K" &amp; ROW())/INDIRECT("G" &amp; ROW()), " ")</f>
        <v>12.04225352112676</v>
      </c>
      <c r="N51" s="146" t="s">
        <v>206</v>
      </c>
    </row>
    <row r="52" spans="1:14" x14ac:dyDescent="0.25">
      <c r="A52" s="144" t="s">
        <v>110</v>
      </c>
      <c r="B52" s="145"/>
      <c r="C52" s="145"/>
      <c r="D52" s="145"/>
      <c r="E52" s="145"/>
      <c r="F52" s="145"/>
      <c r="G52" s="164">
        <v>654</v>
      </c>
      <c r="H52" s="165"/>
      <c r="I52" s="165"/>
      <c r="J52" s="165"/>
      <c r="K52" s="164">
        <v>2347</v>
      </c>
      <c r="L52" s="166"/>
      <c r="M52" s="164">
        <f ca="1">IF(ISNUMBER(INDIRECT("K" &amp; ROW())/INDIRECT("G" &amp; ROW())),INDIRECT("K" &amp; ROW())/INDIRECT("G" &amp; ROW()), " ")</f>
        <v>3.5886850152905199</v>
      </c>
      <c r="N52" s="146" t="s">
        <v>206</v>
      </c>
    </row>
    <row r="53" spans="1:14" x14ac:dyDescent="0.25">
      <c r="A53" s="144" t="s">
        <v>111</v>
      </c>
      <c r="B53" s="145"/>
      <c r="C53" s="145"/>
      <c r="D53" s="145"/>
      <c r="E53" s="145"/>
      <c r="F53" s="145"/>
      <c r="G53" s="164">
        <v>6</v>
      </c>
      <c r="H53" s="165"/>
      <c r="I53" s="165"/>
      <c r="J53" s="165"/>
      <c r="K53" s="164">
        <v>26</v>
      </c>
      <c r="L53" s="166"/>
      <c r="M53" s="164">
        <f ca="1">IF(ISNUMBER(INDIRECT("K" &amp; ROW())/INDIRECT("G" &amp; ROW())),INDIRECT("K" &amp; ROW())/INDIRECT("G" &amp; ROW()), " ")</f>
        <v>4.333333333333333</v>
      </c>
      <c r="N53" s="146" t="s">
        <v>206</v>
      </c>
    </row>
    <row r="54" spans="1:14" x14ac:dyDescent="0.25">
      <c r="A54" s="147" t="s">
        <v>112</v>
      </c>
      <c r="B54" s="148"/>
      <c r="C54" s="148"/>
      <c r="D54" s="148"/>
      <c r="E54" s="148"/>
      <c r="F54" s="148"/>
      <c r="G54" s="167">
        <v>59</v>
      </c>
      <c r="H54" s="168"/>
      <c r="I54" s="168"/>
      <c r="J54" s="168"/>
      <c r="K54" s="167">
        <v>708</v>
      </c>
      <c r="L54" s="169"/>
      <c r="M54" s="167">
        <f ca="1">IF(ISNUMBER(INDIRECT("K" &amp; ROW())/INDIRECT("G" &amp; ROW())),INDIRECT("K" &amp; ROW())/INDIRECT("G" &amp; ROW()), " ")</f>
        <v>12</v>
      </c>
      <c r="N54" s="149" t="s">
        <v>206</v>
      </c>
    </row>
    <row r="55" spans="1:14" x14ac:dyDescent="0.25">
      <c r="A55" s="147" t="s">
        <v>113</v>
      </c>
      <c r="B55" s="148"/>
      <c r="C55" s="148"/>
      <c r="D55" s="148"/>
      <c r="E55" s="148"/>
      <c r="F55" s="148"/>
      <c r="G55" s="167">
        <v>46</v>
      </c>
      <c r="H55" s="168"/>
      <c r="I55" s="168"/>
      <c r="J55" s="168"/>
      <c r="K55" s="167">
        <v>553</v>
      </c>
      <c r="L55" s="169"/>
      <c r="M55" s="167">
        <f ca="1">IF(ISNUMBER(INDIRECT("K" &amp; ROW())/INDIRECT("G" &amp; ROW())),INDIRECT("K" &amp; ROW())/INDIRECT("G" &amp; ROW()), " ")</f>
        <v>12.021739130434783</v>
      </c>
      <c r="N55" s="149" t="s">
        <v>206</v>
      </c>
    </row>
    <row r="56" spans="1:14" x14ac:dyDescent="0.25">
      <c r="A56" s="147" t="s">
        <v>114</v>
      </c>
      <c r="B56" s="148"/>
      <c r="C56" s="148"/>
      <c r="D56" s="148"/>
      <c r="E56" s="148"/>
      <c r="F56" s="148"/>
      <c r="G56" s="167"/>
      <c r="H56" s="168"/>
      <c r="I56" s="168"/>
      <c r="J56" s="168"/>
      <c r="K56" s="167"/>
      <c r="L56" s="169"/>
      <c r="M56" s="167" t="str">
        <f ca="1">IF(ISNUMBER(INDIRECT("K" &amp; ROW())/INDIRECT("G" &amp; ROW())),INDIRECT("K" &amp; ROW())/INDIRECT("G" &amp; ROW()), " ")</f>
        <v xml:space="preserve"> </v>
      </c>
      <c r="N56" s="149" t="s">
        <v>206</v>
      </c>
    </row>
    <row r="57" spans="1:14" x14ac:dyDescent="0.25">
      <c r="A57" s="144" t="s">
        <v>115</v>
      </c>
      <c r="B57" s="145"/>
      <c r="C57" s="145"/>
      <c r="D57" s="145"/>
      <c r="E57" s="145"/>
      <c r="F57" s="145"/>
      <c r="G57" s="164">
        <v>831</v>
      </c>
      <c r="H57" s="165"/>
      <c r="I57" s="165"/>
      <c r="J57" s="165"/>
      <c r="K57" s="164">
        <v>4435</v>
      </c>
      <c r="L57" s="166"/>
      <c r="M57" s="164">
        <f ca="1">IF(ISNUMBER(INDIRECT("K" &amp; ROW())/INDIRECT("G" &amp; ROW())),INDIRECT("K" &amp; ROW())/INDIRECT("G" &amp; ROW()), " ")</f>
        <v>5.3369434416365822</v>
      </c>
      <c r="N57" s="146" t="s">
        <v>206</v>
      </c>
    </row>
    <row r="58" spans="1:14" x14ac:dyDescent="0.25">
      <c r="A58" s="144" t="s">
        <v>116</v>
      </c>
      <c r="B58" s="145"/>
      <c r="C58" s="145"/>
      <c r="D58" s="145"/>
      <c r="E58" s="145"/>
      <c r="F58" s="145"/>
      <c r="G58" s="164">
        <v>5</v>
      </c>
      <c r="H58" s="165"/>
      <c r="I58" s="165"/>
      <c r="J58" s="165"/>
      <c r="K58" s="164">
        <v>48</v>
      </c>
      <c r="L58" s="166"/>
      <c r="M58" s="164">
        <f ca="1">IF(ISNUMBER(INDIRECT("K" &amp; ROW())/INDIRECT("G" &amp; ROW())),INDIRECT("K" &amp; ROW())/INDIRECT("G" &amp; ROW()), " ")</f>
        <v>9.6</v>
      </c>
      <c r="N58" s="146" t="s">
        <v>206</v>
      </c>
    </row>
    <row r="59" spans="1:14" x14ac:dyDescent="0.25">
      <c r="A59" s="144" t="s">
        <v>117</v>
      </c>
      <c r="B59" s="145"/>
      <c r="C59" s="145"/>
      <c r="D59" s="145"/>
      <c r="E59" s="145"/>
      <c r="F59" s="145"/>
      <c r="G59" s="164">
        <v>836</v>
      </c>
      <c r="H59" s="165"/>
      <c r="I59" s="165"/>
      <c r="J59" s="165"/>
      <c r="K59" s="164">
        <v>4483</v>
      </c>
      <c r="L59" s="166"/>
      <c r="M59" s="164">
        <f ca="1">IF(ISNUMBER(INDIRECT("K" &amp; ROW())/INDIRECT("G" &amp; ROW())),INDIRECT("K" &amp; ROW())/INDIRECT("G" &amp; ROW()), " ")</f>
        <v>5.3624401913875595</v>
      </c>
      <c r="N59" s="146" t="s">
        <v>206</v>
      </c>
    </row>
    <row r="60" spans="1:14" ht="30" customHeight="1" x14ac:dyDescent="0.25">
      <c r="A60" s="144" t="s">
        <v>118</v>
      </c>
      <c r="B60" s="145"/>
      <c r="C60" s="145"/>
      <c r="D60" s="145"/>
      <c r="E60" s="145"/>
      <c r="F60" s="145"/>
      <c r="G60" s="164">
        <v>121.86</v>
      </c>
      <c r="H60" s="165"/>
      <c r="I60" s="165"/>
      <c r="J60" s="165"/>
      <c r="K60" s="164">
        <v>462.81</v>
      </c>
      <c r="L60" s="166"/>
      <c r="M60" s="164">
        <f ca="1">IF(ISNUMBER(INDIRECT("K" &amp; ROW())/INDIRECT("G" &amp; ROW())),INDIRECT("K" &amp; ROW())/INDIRECT("G" &amp; ROW()), " ")</f>
        <v>3.7978828163466272</v>
      </c>
      <c r="N60" s="146" t="s">
        <v>206</v>
      </c>
    </row>
    <row r="61" spans="1:14" x14ac:dyDescent="0.25">
      <c r="A61" s="147" t="s">
        <v>119</v>
      </c>
      <c r="B61" s="148"/>
      <c r="C61" s="148"/>
      <c r="D61" s="148"/>
      <c r="E61" s="148"/>
      <c r="F61" s="148"/>
      <c r="G61" s="167">
        <v>957.86</v>
      </c>
      <c r="H61" s="168"/>
      <c r="I61" s="168"/>
      <c r="J61" s="168"/>
      <c r="K61" s="167">
        <v>4945.8100000000004</v>
      </c>
      <c r="L61" s="169"/>
      <c r="M61" s="167">
        <f ca="1">IF(ISNUMBER(INDIRECT("K" &amp; ROW())/INDIRECT("G" &amp; ROW())),INDIRECT("K" &amp; ROW())/INDIRECT("G" &amp; ROW()), " ")</f>
        <v>5.163395485770363</v>
      </c>
      <c r="N61" s="149" t="s">
        <v>206</v>
      </c>
    </row>
    <row r="62" spans="1:14" x14ac:dyDescent="0.25">
      <c r="A62" s="48"/>
      <c r="G62" s="67"/>
      <c r="H62" s="68"/>
      <c r="I62" s="68"/>
      <c r="J62" s="68"/>
      <c r="K62" s="67"/>
      <c r="L62" s="69"/>
      <c r="M62" s="67"/>
      <c r="N62" s="48"/>
    </row>
    <row r="63" spans="1:14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70"/>
      <c r="M63" s="29"/>
      <c r="N63" s="29"/>
    </row>
    <row r="64" spans="1:14" x14ac:dyDescent="0.25">
      <c r="A64" s="75" t="s">
        <v>71</v>
      </c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70"/>
      <c r="M64" s="29"/>
      <c r="N64" s="29"/>
    </row>
    <row r="65" spans="1:14" x14ac:dyDescent="0.25">
      <c r="A65" s="3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70"/>
      <c r="M65" s="29"/>
      <c r="N65" s="29"/>
    </row>
    <row r="66" spans="1:14" x14ac:dyDescent="0.25">
      <c r="A66" s="75" t="s">
        <v>72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70"/>
      <c r="M66" s="29"/>
      <c r="N66" s="29"/>
    </row>
  </sheetData>
  <mergeCells count="46">
    <mergeCell ref="A61:F61"/>
    <mergeCell ref="A55:F55"/>
    <mergeCell ref="A56:F56"/>
    <mergeCell ref="A57:F57"/>
    <mergeCell ref="A58:F58"/>
    <mergeCell ref="A59:F59"/>
    <mergeCell ref="A60:F60"/>
    <mergeCell ref="A49:F49"/>
    <mergeCell ref="A50:F50"/>
    <mergeCell ref="A51:F51"/>
    <mergeCell ref="A52:F52"/>
    <mergeCell ref="A53:F53"/>
    <mergeCell ref="A54:F54"/>
    <mergeCell ref="A24:N24"/>
    <mergeCell ref="A25:N25"/>
    <mergeCell ref="A30:N30"/>
    <mergeCell ref="A35:N35"/>
    <mergeCell ref="A45:N45"/>
    <mergeCell ref="A46:N4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2015-12-17T03:23:24Z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