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7" i="16"/>
  <c r="M68" i="16"/>
  <c r="M69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5" i="8"/>
  <c r="K84" i="8"/>
  <c r="H85" i="8"/>
  <c r="H84" i="8"/>
  <c r="J14" i="16"/>
  <c r="G14" i="16"/>
  <c r="K30" i="8"/>
  <c r="H30" i="8"/>
  <c r="A18" i="16"/>
  <c r="B34" i="8"/>
  <c r="M72" i="16"/>
  <c r="M76" i="16"/>
  <c r="M80" i="16"/>
  <c r="M84" i="16"/>
  <c r="M73" i="16"/>
  <c r="M77" i="16"/>
  <c r="M81" i="16"/>
  <c r="M85" i="16"/>
  <c r="M83" i="16"/>
  <c r="M74" i="16"/>
  <c r="M78" i="16"/>
  <c r="M82" i="16"/>
  <c r="M75" i="16"/>
  <c r="M7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<sst xmlns="http://schemas.openxmlformats.org/spreadsheetml/2006/main" count="550" uniqueCount="375">
  <si>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</si>
  <si>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</si>
  <si>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</si>
  <si>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</si>
  <si>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</si>
  <si>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</si>
  <si>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</si>
  <si>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</si>
  <si>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</si>
  <si>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</si>
  <si>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</si>
  <si>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</si>
  <si>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</si>
  <si>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</si>
  <si>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</si>
  <si>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</si>
  <si>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</si>
  <si>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</si>
  <si>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</si>
  <si>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</si>
  <si>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</si>
  <si>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</si>
  <si>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</si>
  <si>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</si>
  <si>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</si>
  <si>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</si>
  <si>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</si>
  <si>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</si>
  <si>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</si>
  <si>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</si>
  <si>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</si>
  <si>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</si>
  <si>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</si>
  <si>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</si>
  <si>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</si>
  <si>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</si>
  <si>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</si>
  <si>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</si>
  <si>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</si>
  <si>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</si>
  <si>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</si>
  <si>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</si>
  <si>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</si>
  <si>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</si>
  <si>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</si>
  <si>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</si>
  <si>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</si>
  <si>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</si>
  <si>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</si>
  <si>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</si>
  <si>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</si>
  <si>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</si>
  <si>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</si>
  <si>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</si>
  <si>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</si>
  <si>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</si>
  <si>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</si>
  <si>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</si>
  <si>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</si>
  <si>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</si>
  <si>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</si>
  <si>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</si>
  <si>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</si>
  <si>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</si>
  <si>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</si>
  <si>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</si>
  <si>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</si>
  <si>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</si>
  <si>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</si>
  <si>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Кирова 13</t>
  </si>
  <si>
    <t>Сдал:  _________________ //</t>
  </si>
  <si>
    <t>Принял:  _________________ //</t>
  </si>
  <si>
    <t>Раздел 1. МАЙ</t>
  </si>
  <si>
    <t>кв.6,3</t>
  </si>
  <si>
    <t>ТЕР18-06-007-01
Установка фильтров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</si>
  <si>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</si>
  <si>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111,85
_____
7,46</t>
  </si>
  <si>
    <t>74,08
_____
0,2</t>
  </si>
  <si>
    <t>19
13
8</t>
  </si>
  <si>
    <t>11
_____
1</t>
  </si>
  <si>
    <t>181
131
75</t>
  </si>
  <si>
    <t>134
_____
5</t>
  </si>
  <si>
    <t>Р</t>
  </si>
  <si>
    <t>ТЕР18-06-007-01
Демонтаж фильтров диаметром: 25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</si>
  <si>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29,63
_____
0,08</t>
  </si>
  <si>
    <t>7
5
3</t>
  </si>
  <si>
    <t>71
53
30</t>
  </si>
  <si>
    <t>Раздел 2. ИЮНЬ</t>
  </si>
  <si>
    <t>кв.3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</si>
  <si>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НР 88%=103%*0.85 от ФОТ
СП 48%=60%*0.8 от ФОТ</t>
  </si>
  <si>
    <t>0,04
88
48</t>
  </si>
  <si>
    <t>1884,8
_____
2958,04</t>
  </si>
  <si>
    <t>197
77
45</t>
  </si>
  <si>
    <t>75
_____
119</t>
  </si>
  <si>
    <t>1218
796
434</t>
  </si>
  <si>
    <t>905
_____
295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</si>
  <si>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</si>
  <si>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</si>
  <si>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</si>
  <si>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</si>
  <si>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</si>
  <si>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</si>
  <si>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</si>
  <si>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</si>
  <si>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</si>
  <si>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</si>
  <si>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</si>
  <si>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</si>
  <si>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М</t>
  </si>
  <si>
    <t>Раздел 3. ИЮЛЬ</t>
  </si>
  <si>
    <t>кв.6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</si>
  <si>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</si>
  <si>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0,0285
88
48</t>
  </si>
  <si>
    <t>2970,12
_____
14091,87</t>
  </si>
  <si>
    <t>123,24
_____
12,62</t>
  </si>
  <si>
    <t>490
88
51</t>
  </si>
  <si>
    <t>85
_____
401</t>
  </si>
  <si>
    <t>3896
898
490</t>
  </si>
  <si>
    <t>1016
_____
2861</t>
  </si>
  <si>
    <t>19
_____
4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</si>
  <si>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</si>
  <si>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0,003
88
48</t>
  </si>
  <si>
    <t>776,23
_____
6358,76</t>
  </si>
  <si>
    <t>27,39
_____
2,8</t>
  </si>
  <si>
    <t>21
2
1</t>
  </si>
  <si>
    <t>2
_____
19</t>
  </si>
  <si>
    <t>100
25
13</t>
  </si>
  <si>
    <t>28
_____
72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</si>
  <si>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</si>
  <si>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</si>
  <si>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</si>
  <si>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</si>
  <si>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Раздел 4. АВГУСТ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</si>
  <si>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</si>
  <si>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</si>
  <si>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</si>
  <si>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</si>
  <si>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</si>
  <si>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</si>
  <si>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</si>
  <si>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</si>
  <si>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</si>
  <si>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</si>
  <si>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</si>
  <si>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</si>
  <si>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</si>
  <si>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</si>
  <si>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</si>
  <si>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подъезд,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</si>
  <si>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</si>
  <si>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</si>
  <si>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</si>
  <si>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</si>
  <si>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</si>
  <si>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</si>
  <si>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</si>
  <si>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0,00925
98
56</t>
  </si>
  <si>
    <t>987,21
_____
2117,85</t>
  </si>
  <si>
    <t>563,71
_____
48,08</t>
  </si>
  <si>
    <t>34
10
6</t>
  </si>
  <si>
    <t>9
_____
20</t>
  </si>
  <si>
    <t>236
113
64</t>
  </si>
  <si>
    <t>110
_____
97</t>
  </si>
  <si>
    <t>29
_____
5</t>
  </si>
  <si>
    <t>ТСЦ-301-0555
Радиаторы отопительные чугунные марка: МС-140, высота полная 588 мм, высота монтажная 500 мм
кВт</t>
  </si>
  <si>
    <t>0,925
98
56</t>
  </si>
  <si>
    <t xml:space="preserve">
_____
360</t>
  </si>
  <si>
    <t xml:space="preserve">
_____
333</t>
  </si>
  <si>
    <t xml:space="preserve">
_____
2014</t>
  </si>
  <si>
    <t>Раздел 5. СЕНТЯБРЬ</t>
  </si>
  <si>
    <t>24
10
6</t>
  </si>
  <si>
    <t>10
_____
13</t>
  </si>
  <si>
    <t>184
106
58</t>
  </si>
  <si>
    <t>120
_____
61</t>
  </si>
  <si>
    <t>Итого прямые затраты по акту</t>
  </si>
  <si>
    <t>250
_____
1054</t>
  </si>
  <si>
    <t>3032
_____
6079</t>
  </si>
  <si>
    <t>234
_____
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</si>
  <si>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</si>
  <si>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</si>
  <si>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</si>
  <si>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</si>
  <si>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</si>
  <si>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</si>
  <si>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</si>
  <si>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</si>
  <si>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</si>
  <si>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</si>
  <si>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</si>
  <si>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</si>
  <si>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</si>
  <si>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</si>
  <si>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</si>
  <si>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</si>
  <si>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</si>
  <si>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</si>
  <si>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</si>
  <si>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</si>
  <si>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</si>
  <si>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</si>
  <si>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</si>
  <si>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</si>
  <si>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</si>
  <si>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</si>
  <si>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</si>
  <si>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</si>
  <si>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</si>
  <si>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</si>
  <si>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</si>
  <si>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</si>
  <si>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</si>
  <si>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</si>
  <si>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</si>
  <si>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</si>
  <si>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</si>
  <si>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</si>
  <si>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</si>
  <si>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</si>
  <si>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</si>
  <si>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</si>
  <si>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</si>
  <si>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</si>
  <si>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</si>
  <si>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</si>
  <si>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</si>
  <si>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</si>
  <si>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</si>
  <si>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</si>
  <si>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</si>
  <si>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</si>
  <si>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</si>
  <si>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</si>
  <si>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</si>
  <si>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</si>
  <si>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</si>
  <si>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</si>
  <si>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</si>
  <si>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</si>
  <si>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</si>
  <si>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</si>
  <si>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</si>
  <si>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</si>
  <si>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</si>
  <si>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</si>
  <si>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</si>
  <si>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</si>
  <si>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</si>
  <si>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</si>
  <si>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</si>
  <si>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</si>
  <si>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</si>
  <si>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</si>
  <si>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</si>
  <si>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</si>
  <si>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</si>
  <si>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</si>
  <si>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</si>
  <si>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</si>
  <si>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101-0311</t>
  </si>
  <si>
    <t>Каболка</t>
  </si>
  <si>
    <t xml:space="preserve">26830
</t>
  </si>
  <si>
    <t xml:space="preserve">113641,73
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</si>
  <si>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</si>
  <si>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</si>
  <si>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</si>
  <si>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</si>
  <si>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</si>
  <si>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</si>
  <si>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</si>
  <si>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</si>
  <si>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</si>
  <si>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</si>
  <si>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</si>
  <si>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</si>
  <si>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</si>
  <si>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</si>
  <si>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</si>
  <si>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</si>
  <si>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</si>
  <si>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</si>
  <si>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</si>
  <si>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</si>
  <si>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</si>
  <si>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</si>
  <si>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</si>
  <si>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</si>
  <si>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</si>
  <si>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</si>
  <si>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</si>
  <si>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</si>
  <si>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</si>
  <si>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</si>
  <si>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</si>
  <si>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</si>
  <si>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</si>
  <si>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</si>
  <si>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</si>
  <si>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</si>
  <si>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</si>
  <si>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</si>
  <si>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103-1457</t>
  </si>
  <si>
    <t>Трубы металлополимерные многослойные для холодного водоснабжения, давлением 1 МПа (10 кгс/см2), для температуры до 30 градусов С, диаметром: 25 мм</t>
  </si>
  <si>
    <t xml:space="preserve">28,31
</t>
  </si>
  <si>
    <t xml:space="preserve">70,08
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</si>
  <si>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</si>
  <si>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</si>
  <si>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</si>
  <si>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</si>
  <si>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</si>
  <si>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</si>
  <si>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</si>
  <si>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</si>
  <si>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</si>
  <si>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</si>
  <si>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</si>
  <si>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</si>
  <si>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</si>
  <si>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</si>
  <si>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</si>
  <si>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</si>
  <si>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</si>
  <si>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</si>
  <si>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</si>
  <si>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</si>
  <si>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</si>
  <si>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</si>
  <si>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</si>
  <si>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</si>
  <si>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</si>
  <si>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</si>
  <si>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</si>
  <si>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</si>
  <si>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</si>
  <si>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</si>
  <si>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</si>
  <si>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</si>
  <si>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</si>
  <si>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</si>
  <si>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</si>
  <si>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</si>
  <si>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</si>
  <si>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405-0254</t>
  </si>
  <si>
    <t>Известь строительная: негашеная хлорная, марки А</t>
  </si>
  <si>
    <t xml:space="preserve">4630
</t>
  </si>
  <si>
    <t xml:space="preserve">31228,27
</t>
  </si>
  <si>
    <t>411-0001</t>
  </si>
  <si>
    <t>Вода</t>
  </si>
  <si>
    <t xml:space="preserve">3,11
</t>
  </si>
  <si>
    <t xml:space="preserve">22,77
</t>
  </si>
  <si>
    <t>Среднее (26.01.015, 26.01.017)</t>
  </si>
  <si>
    <t>ТСЦ-103-1017</t>
  </si>
  <si>
    <t>Ревизии диаметром: 100 мм</t>
  </si>
  <si>
    <t xml:space="preserve">73,8
</t>
  </si>
  <si>
    <t xml:space="preserve">459,1
</t>
  </si>
  <si>
    <t>ТСЦ-301-0555</t>
  </si>
  <si>
    <t>Радиаторы отопительные чугунные марка: МС-140, высота полная 588 мм, высота монтажная 500 мм</t>
  </si>
  <si>
    <t xml:space="preserve">кВт
</t>
  </si>
  <si>
    <t xml:space="preserve">360
</t>
  </si>
  <si>
    <t xml:space="preserve">2177,04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</si>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</sst>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3"/>
  <sheetViews>
    <sheetView showGridLines="0" tabSelected="1" topLeftCell="A76" workbookViewId="0">
      <selection activeCell="A77" sqref="A77:IV7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20.97</v>
      </c>
      <c r="X14" s="27">
        <v>20.97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0.08</v>
      </c>
      <c r="X15" s="27">
        <v>0.08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1970.33/1000</f>
        <v>1.9703299999999999</v>
      </c>
      <c r="I27" s="85"/>
      <c r="J27" s="35" t="s">
        <v>5</v>
      </c>
      <c r="K27" s="86">
        <f>14813.01/1000</f>
        <v>14.81301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2.1049999999999996E-2</v>
      </c>
      <c r="I30" s="85"/>
      <c r="J30" s="35" t="s">
        <v>7</v>
      </c>
      <c r="K30" s="86">
        <f>(X14+X15)/1000</f>
        <v>2.1049999999999996E-2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250</v>
      </c>
      <c r="Z30" s="71">
        <v>261</v>
      </c>
      <c r="AA30" s="71">
        <v>155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250/1000</f>
        <v>0.25</v>
      </c>
      <c r="I31" s="85"/>
      <c r="J31" s="35" t="s">
        <v>5</v>
      </c>
      <c r="K31" s="86">
        <f>3045/1000</f>
        <v>3.0449999999999999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3045</v>
      </c>
      <c r="Z31" s="72">
        <v>2709</v>
      </c>
      <c r="AA31" s="72">
        <v>1501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193.38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7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42</v>
      </c>
    </row>
    <row r="43" spans="1:22" ht="182.4" x14ac:dyDescent="0.25">
      <c r="A43" s="138">
        <v>2</v>
      </c>
      <c r="B43" s="139">
        <v>2</v>
      </c>
      <c r="C43" s="140" t="s">
        <v>83</v>
      </c>
      <c r="D43" s="141" t="s">
        <v>75</v>
      </c>
      <c r="E43" s="142">
        <v>74.37</v>
      </c>
      <c r="F43" s="143">
        <v>44.74</v>
      </c>
      <c r="G43" s="142" t="s">
        <v>84</v>
      </c>
      <c r="H43" s="142" t="s">
        <v>85</v>
      </c>
      <c r="I43" s="142">
        <v>4</v>
      </c>
      <c r="J43" s="142">
        <v>3</v>
      </c>
      <c r="K43" s="142" t="s">
        <v>86</v>
      </c>
      <c r="L43" s="143">
        <v>54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>
        <v>17</v>
      </c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91.2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4924.93</v>
      </c>
      <c r="F46" s="137" t="s">
        <v>91</v>
      </c>
      <c r="G46" s="136">
        <v>82.09</v>
      </c>
      <c r="H46" s="136" t="s">
        <v>92</v>
      </c>
      <c r="I46" s="136" t="s">
        <v>93</v>
      </c>
      <c r="J46" s="136">
        <v>3</v>
      </c>
      <c r="K46" s="136" t="s">
        <v>94</v>
      </c>
      <c r="L46" s="137" t="s">
        <v>95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18</v>
      </c>
    </row>
    <row r="47" spans="1:22" ht="114" x14ac:dyDescent="0.25">
      <c r="A47" s="132">
        <v>4</v>
      </c>
      <c r="B47" s="133">
        <v>4</v>
      </c>
      <c r="C47" s="134" t="s">
        <v>74</v>
      </c>
      <c r="D47" s="135" t="s">
        <v>75</v>
      </c>
      <c r="E47" s="136">
        <v>193.38</v>
      </c>
      <c r="F47" s="137" t="s">
        <v>76</v>
      </c>
      <c r="G47" s="136" t="s">
        <v>77</v>
      </c>
      <c r="H47" s="136" t="s">
        <v>78</v>
      </c>
      <c r="I47" s="136" t="s">
        <v>79</v>
      </c>
      <c r="J47" s="136">
        <v>7</v>
      </c>
      <c r="K47" s="136" t="s">
        <v>80</v>
      </c>
      <c r="L47" s="137" t="s">
        <v>81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42</v>
      </c>
    </row>
    <row r="48" spans="1:22" ht="68.400000000000006" x14ac:dyDescent="0.25">
      <c r="A48" s="132">
        <v>5</v>
      </c>
      <c r="B48" s="133">
        <v>5</v>
      </c>
      <c r="C48" s="134" t="s">
        <v>96</v>
      </c>
      <c r="D48" s="135" t="s">
        <v>97</v>
      </c>
      <c r="E48" s="136">
        <v>1010.59</v>
      </c>
      <c r="F48" s="137" t="s">
        <v>98</v>
      </c>
      <c r="G48" s="136">
        <v>5.16</v>
      </c>
      <c r="H48" s="136" t="s">
        <v>99</v>
      </c>
      <c r="I48" s="136" t="s">
        <v>100</v>
      </c>
      <c r="J48" s="136"/>
      <c r="K48" s="136" t="s">
        <v>101</v>
      </c>
      <c r="L48" s="137" t="s">
        <v>102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45.6" x14ac:dyDescent="0.25">
      <c r="A49" s="138">
        <v>6</v>
      </c>
      <c r="B49" s="139">
        <v>6</v>
      </c>
      <c r="C49" s="140" t="s">
        <v>103</v>
      </c>
      <c r="D49" s="141" t="s">
        <v>104</v>
      </c>
      <c r="E49" s="142">
        <v>43.5</v>
      </c>
      <c r="F49" s="143" t="s">
        <v>105</v>
      </c>
      <c r="G49" s="142"/>
      <c r="H49" s="142">
        <v>44</v>
      </c>
      <c r="I49" s="142" t="s">
        <v>106</v>
      </c>
      <c r="J49" s="142"/>
      <c r="K49" s="142">
        <v>126</v>
      </c>
      <c r="L49" s="143" t="s">
        <v>107</v>
      </c>
      <c r="M49" s="143"/>
      <c r="N49" s="143" t="s">
        <v>108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7</v>
      </c>
      <c r="B52" s="133">
        <v>7</v>
      </c>
      <c r="C52" s="134" t="s">
        <v>111</v>
      </c>
      <c r="D52" s="135" t="s">
        <v>112</v>
      </c>
      <c r="E52" s="136">
        <v>17185.23</v>
      </c>
      <c r="F52" s="137" t="s">
        <v>113</v>
      </c>
      <c r="G52" s="136" t="s">
        <v>114</v>
      </c>
      <c r="H52" s="136" t="s">
        <v>115</v>
      </c>
      <c r="I52" s="136" t="s">
        <v>116</v>
      </c>
      <c r="J52" s="136">
        <v>4</v>
      </c>
      <c r="K52" s="136" t="s">
        <v>117</v>
      </c>
      <c r="L52" s="137" t="s">
        <v>118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 t="s">
        <v>119</v>
      </c>
    </row>
    <row r="53" spans="1:22" ht="18.45" customHeight="1" x14ac:dyDescent="0.25">
      <c r="A53" s="130" t="s">
        <v>110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8</v>
      </c>
      <c r="C54" s="134" t="s">
        <v>120</v>
      </c>
      <c r="D54" s="135" t="s">
        <v>121</v>
      </c>
      <c r="E54" s="136">
        <v>7162.38</v>
      </c>
      <c r="F54" s="137" t="s">
        <v>122</v>
      </c>
      <c r="G54" s="136" t="s">
        <v>123</v>
      </c>
      <c r="H54" s="136" t="s">
        <v>124</v>
      </c>
      <c r="I54" s="136" t="s">
        <v>125</v>
      </c>
      <c r="J54" s="136"/>
      <c r="K54" s="136" t="s">
        <v>126</v>
      </c>
      <c r="L54" s="137" t="s">
        <v>127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9</v>
      </c>
      <c r="B55" s="133">
        <v>9</v>
      </c>
      <c r="C55" s="134" t="s">
        <v>128</v>
      </c>
      <c r="D55" s="135" t="s">
        <v>104</v>
      </c>
      <c r="E55" s="136">
        <v>73.8</v>
      </c>
      <c r="F55" s="137" t="s">
        <v>129</v>
      </c>
      <c r="G55" s="136"/>
      <c r="H55" s="136">
        <v>74</v>
      </c>
      <c r="I55" s="136" t="s">
        <v>130</v>
      </c>
      <c r="J55" s="136"/>
      <c r="K55" s="136">
        <v>459</v>
      </c>
      <c r="L55" s="137" t="s">
        <v>131</v>
      </c>
      <c r="M55" s="137"/>
      <c r="N55" s="137" t="s">
        <v>108</v>
      </c>
      <c r="O55" s="137"/>
      <c r="P55" s="137"/>
      <c r="Q55" s="137"/>
      <c r="R55" s="137"/>
      <c r="S55" s="137"/>
      <c r="T55" s="137"/>
      <c r="U55" s="137"/>
      <c r="V55" s="137"/>
    </row>
    <row r="56" spans="1:22" ht="114" x14ac:dyDescent="0.25">
      <c r="A56" s="132">
        <v>10</v>
      </c>
      <c r="B56" s="133">
        <v>10</v>
      </c>
      <c r="C56" s="134" t="s">
        <v>74</v>
      </c>
      <c r="D56" s="135" t="s">
        <v>75</v>
      </c>
      <c r="E56" s="136">
        <v>193.38</v>
      </c>
      <c r="F56" s="137" t="s">
        <v>76</v>
      </c>
      <c r="G56" s="136" t="s">
        <v>77</v>
      </c>
      <c r="H56" s="136" t="s">
        <v>78</v>
      </c>
      <c r="I56" s="136" t="s">
        <v>79</v>
      </c>
      <c r="J56" s="136">
        <v>7</v>
      </c>
      <c r="K56" s="136" t="s">
        <v>80</v>
      </c>
      <c r="L56" s="137" t="s">
        <v>81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42</v>
      </c>
    </row>
    <row r="57" spans="1:22" ht="182.4" x14ac:dyDescent="0.25">
      <c r="A57" s="138">
        <v>11</v>
      </c>
      <c r="B57" s="139">
        <v>11</v>
      </c>
      <c r="C57" s="140" t="s">
        <v>83</v>
      </c>
      <c r="D57" s="141" t="s">
        <v>75</v>
      </c>
      <c r="E57" s="142">
        <v>74.37</v>
      </c>
      <c r="F57" s="143">
        <v>44.74</v>
      </c>
      <c r="G57" s="142" t="s">
        <v>84</v>
      </c>
      <c r="H57" s="142" t="s">
        <v>85</v>
      </c>
      <c r="I57" s="142">
        <v>4</v>
      </c>
      <c r="J57" s="142">
        <v>3</v>
      </c>
      <c r="K57" s="142" t="s">
        <v>86</v>
      </c>
      <c r="L57" s="143">
        <v>54</v>
      </c>
      <c r="M57" s="143"/>
      <c r="N57" s="143" t="s">
        <v>82</v>
      </c>
      <c r="O57" s="143"/>
      <c r="P57" s="143"/>
      <c r="Q57" s="143"/>
      <c r="R57" s="143"/>
      <c r="S57" s="143"/>
      <c r="T57" s="143"/>
      <c r="U57" s="143"/>
      <c r="V57" s="143">
        <v>17</v>
      </c>
    </row>
    <row r="58" spans="1:22" ht="19.350000000000001" customHeight="1" x14ac:dyDescent="0.25">
      <c r="A58" s="128" t="s">
        <v>132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88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79.8" x14ac:dyDescent="0.25">
      <c r="A60" s="132">
        <v>12</v>
      </c>
      <c r="B60" s="133">
        <v>12</v>
      </c>
      <c r="C60" s="134" t="s">
        <v>133</v>
      </c>
      <c r="D60" s="135" t="s">
        <v>134</v>
      </c>
      <c r="E60" s="136">
        <v>2435.67</v>
      </c>
      <c r="F60" s="137" t="s">
        <v>135</v>
      </c>
      <c r="G60" s="136" t="s">
        <v>136</v>
      </c>
      <c r="H60" s="136" t="s">
        <v>137</v>
      </c>
      <c r="I60" s="136" t="s">
        <v>138</v>
      </c>
      <c r="J60" s="136"/>
      <c r="K60" s="136" t="s">
        <v>139</v>
      </c>
      <c r="L60" s="137" t="s">
        <v>140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>
        <v>1</v>
      </c>
    </row>
    <row r="61" spans="1:22" ht="68.400000000000006" x14ac:dyDescent="0.25">
      <c r="A61" s="132">
        <v>13</v>
      </c>
      <c r="B61" s="133">
        <v>13</v>
      </c>
      <c r="C61" s="134" t="s">
        <v>141</v>
      </c>
      <c r="D61" s="135" t="s">
        <v>97</v>
      </c>
      <c r="E61" s="136">
        <v>2250.2399999999998</v>
      </c>
      <c r="F61" s="137" t="s">
        <v>142</v>
      </c>
      <c r="G61" s="136" t="s">
        <v>143</v>
      </c>
      <c r="H61" s="136" t="s">
        <v>144</v>
      </c>
      <c r="I61" s="136" t="s">
        <v>145</v>
      </c>
      <c r="J61" s="136"/>
      <c r="K61" s="136" t="s">
        <v>146</v>
      </c>
      <c r="L61" s="137" t="s">
        <v>147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148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2">
        <v>14</v>
      </c>
      <c r="B63" s="133">
        <v>14</v>
      </c>
      <c r="C63" s="134" t="s">
        <v>149</v>
      </c>
      <c r="D63" s="135" t="s">
        <v>150</v>
      </c>
      <c r="E63" s="136">
        <v>1170.06</v>
      </c>
      <c r="F63" s="137">
        <v>1094.5</v>
      </c>
      <c r="G63" s="136" t="s">
        <v>151</v>
      </c>
      <c r="H63" s="136" t="s">
        <v>152</v>
      </c>
      <c r="I63" s="136">
        <v>11</v>
      </c>
      <c r="J63" s="136">
        <v>1</v>
      </c>
      <c r="K63" s="136" t="s">
        <v>153</v>
      </c>
      <c r="L63" s="137">
        <v>131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 t="s">
        <v>154</v>
      </c>
    </row>
    <row r="64" spans="1:22" ht="114" x14ac:dyDescent="0.25">
      <c r="A64" s="132">
        <v>15</v>
      </c>
      <c r="B64" s="133">
        <v>15</v>
      </c>
      <c r="C64" s="134" t="s">
        <v>155</v>
      </c>
      <c r="D64" s="135" t="s">
        <v>156</v>
      </c>
      <c r="E64" s="136">
        <v>3668.77</v>
      </c>
      <c r="F64" s="137" t="s">
        <v>157</v>
      </c>
      <c r="G64" s="136" t="s">
        <v>158</v>
      </c>
      <c r="H64" s="136" t="s">
        <v>159</v>
      </c>
      <c r="I64" s="136" t="s">
        <v>160</v>
      </c>
      <c r="J64" s="136">
        <v>5</v>
      </c>
      <c r="K64" s="136" t="s">
        <v>161</v>
      </c>
      <c r="L64" s="137" t="s">
        <v>162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 t="s">
        <v>163</v>
      </c>
    </row>
    <row r="65" spans="1:22" ht="57" x14ac:dyDescent="0.25">
      <c r="A65" s="138">
        <v>16</v>
      </c>
      <c r="B65" s="139">
        <v>16</v>
      </c>
      <c r="C65" s="140" t="s">
        <v>164</v>
      </c>
      <c r="D65" s="141" t="s">
        <v>165</v>
      </c>
      <c r="E65" s="142">
        <v>360</v>
      </c>
      <c r="F65" s="143" t="s">
        <v>166</v>
      </c>
      <c r="G65" s="142"/>
      <c r="H65" s="142">
        <v>333</v>
      </c>
      <c r="I65" s="142" t="s">
        <v>167</v>
      </c>
      <c r="J65" s="142"/>
      <c r="K65" s="142">
        <v>2014</v>
      </c>
      <c r="L65" s="143" t="s">
        <v>168</v>
      </c>
      <c r="M65" s="143"/>
      <c r="N65" s="143" t="s">
        <v>108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169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88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8">
        <v>17</v>
      </c>
      <c r="B68" s="139">
        <v>17</v>
      </c>
      <c r="C68" s="140" t="s">
        <v>133</v>
      </c>
      <c r="D68" s="141" t="s">
        <v>97</v>
      </c>
      <c r="E68" s="142">
        <v>2435.67</v>
      </c>
      <c r="F68" s="143" t="s">
        <v>135</v>
      </c>
      <c r="G68" s="142" t="s">
        <v>136</v>
      </c>
      <c r="H68" s="142" t="s">
        <v>170</v>
      </c>
      <c r="I68" s="142" t="s">
        <v>171</v>
      </c>
      <c r="J68" s="142">
        <v>1</v>
      </c>
      <c r="K68" s="142" t="s">
        <v>172</v>
      </c>
      <c r="L68" s="143" t="s">
        <v>173</v>
      </c>
      <c r="M68" s="143"/>
      <c r="N68" s="143" t="s">
        <v>82</v>
      </c>
      <c r="O68" s="143"/>
      <c r="P68" s="143"/>
      <c r="Q68" s="143"/>
      <c r="R68" s="143"/>
      <c r="S68" s="143"/>
      <c r="T68" s="143"/>
      <c r="U68" s="143"/>
      <c r="V68" s="143">
        <v>3</v>
      </c>
    </row>
    <row r="69" spans="1:22" ht="34.200000000000003" x14ac:dyDescent="0.25">
      <c r="A69" s="144" t="s">
        <v>174</v>
      </c>
      <c r="B69" s="145"/>
      <c r="C69" s="145"/>
      <c r="D69" s="145"/>
      <c r="E69" s="145"/>
      <c r="F69" s="145"/>
      <c r="G69" s="145"/>
      <c r="H69" s="146">
        <v>1345</v>
      </c>
      <c r="I69" s="146" t="s">
        <v>175</v>
      </c>
      <c r="J69" s="146">
        <v>41</v>
      </c>
      <c r="K69" s="146">
        <v>9345</v>
      </c>
      <c r="L69" s="146" t="s">
        <v>176</v>
      </c>
      <c r="M69" s="146"/>
      <c r="N69" s="146"/>
      <c r="O69" s="146"/>
      <c r="P69" s="146"/>
      <c r="Q69" s="146"/>
      <c r="R69" s="146"/>
      <c r="S69" s="146"/>
      <c r="T69" s="146"/>
      <c r="U69" s="146"/>
      <c r="V69" s="146" t="s">
        <v>177</v>
      </c>
    </row>
    <row r="70" spans="1:22" x14ac:dyDescent="0.25">
      <c r="A70" s="144" t="s">
        <v>178</v>
      </c>
      <c r="B70" s="145"/>
      <c r="C70" s="145"/>
      <c r="D70" s="145"/>
      <c r="E70" s="145"/>
      <c r="F70" s="145"/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179</v>
      </c>
      <c r="B71" s="145"/>
      <c r="C71" s="145"/>
      <c r="D71" s="145"/>
      <c r="E71" s="145"/>
      <c r="F71" s="145"/>
      <c r="G71" s="145"/>
      <c r="H71" s="146">
        <v>250</v>
      </c>
      <c r="I71" s="146"/>
      <c r="J71" s="146"/>
      <c r="K71" s="146">
        <v>3045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180</v>
      </c>
      <c r="B72" s="145"/>
      <c r="C72" s="145"/>
      <c r="D72" s="145"/>
      <c r="E72" s="145"/>
      <c r="F72" s="145"/>
      <c r="G72" s="145"/>
      <c r="H72" s="146">
        <v>1054</v>
      </c>
      <c r="I72" s="146"/>
      <c r="J72" s="146"/>
      <c r="K72" s="146">
        <v>6079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181</v>
      </c>
      <c r="B73" s="145"/>
      <c r="C73" s="145"/>
      <c r="D73" s="145"/>
      <c r="E73" s="145"/>
      <c r="F73" s="145"/>
      <c r="G73" s="145"/>
      <c r="H73" s="146">
        <v>41</v>
      </c>
      <c r="I73" s="146"/>
      <c r="J73" s="146"/>
      <c r="K73" s="146">
        <v>234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182</v>
      </c>
      <c r="B74" s="148"/>
      <c r="C74" s="148"/>
      <c r="D74" s="148"/>
      <c r="E74" s="148"/>
      <c r="F74" s="148"/>
      <c r="G74" s="148"/>
      <c r="H74" s="149">
        <v>261</v>
      </c>
      <c r="I74" s="149"/>
      <c r="J74" s="149"/>
      <c r="K74" s="149">
        <v>2709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183</v>
      </c>
      <c r="B75" s="148"/>
      <c r="C75" s="148"/>
      <c r="D75" s="148"/>
      <c r="E75" s="148"/>
      <c r="F75" s="148"/>
      <c r="G75" s="148"/>
      <c r="H75" s="149">
        <v>155</v>
      </c>
      <c r="I75" s="149"/>
      <c r="J75" s="149"/>
      <c r="K75" s="149">
        <v>1501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184</v>
      </c>
      <c r="B76" s="148"/>
      <c r="C76" s="148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ht="30" hidden="1" customHeight="1" x14ac:dyDescent="0.25">
      <c r="A77" s="144" t="s">
        <v>185</v>
      </c>
      <c r="B77" s="145"/>
      <c r="C77" s="145"/>
      <c r="D77" s="145"/>
      <c r="E77" s="145"/>
      <c r="F77" s="145"/>
      <c r="G77" s="145"/>
      <c r="H77" s="146">
        <v>532</v>
      </c>
      <c r="I77" s="146"/>
      <c r="J77" s="146"/>
      <c r="K77" s="146">
        <v>3898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hidden="1" customHeight="1" x14ac:dyDescent="0.25">
      <c r="A78" s="144" t="s">
        <v>186</v>
      </c>
      <c r="B78" s="145"/>
      <c r="C78" s="145"/>
      <c r="D78" s="145"/>
      <c r="E78" s="145"/>
      <c r="F78" s="145"/>
      <c r="G78" s="145"/>
      <c r="H78" s="146">
        <v>1203</v>
      </c>
      <c r="I78" s="146"/>
      <c r="J78" s="146"/>
      <c r="K78" s="146">
        <v>9383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hidden="1" customHeight="1" x14ac:dyDescent="0.25">
      <c r="A79" s="144" t="s">
        <v>187</v>
      </c>
      <c r="B79" s="145"/>
      <c r="C79" s="145"/>
      <c r="D79" s="145"/>
      <c r="E79" s="145"/>
      <c r="F79" s="145"/>
      <c r="G79" s="145"/>
      <c r="H79" s="146">
        <v>26</v>
      </c>
      <c r="I79" s="146"/>
      <c r="J79" s="146"/>
      <c r="K79" s="146">
        <v>274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188</v>
      </c>
      <c r="B80" s="145"/>
      <c r="C80" s="145"/>
      <c r="D80" s="145"/>
      <c r="E80" s="145"/>
      <c r="F80" s="145"/>
      <c r="G80" s="145"/>
      <c r="H80" s="146">
        <v>1761</v>
      </c>
      <c r="I80" s="146"/>
      <c r="J80" s="146"/>
      <c r="K80" s="146">
        <v>13555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189</v>
      </c>
      <c r="B81" s="145"/>
      <c r="C81" s="145"/>
      <c r="D81" s="145"/>
      <c r="E81" s="145"/>
      <c r="F81" s="145"/>
      <c r="G81" s="145"/>
      <c r="H81" s="146">
        <v>209.33</v>
      </c>
      <c r="I81" s="146"/>
      <c r="J81" s="146"/>
      <c r="K81" s="146">
        <v>1258.01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190</v>
      </c>
      <c r="B82" s="148"/>
      <c r="C82" s="148"/>
      <c r="D82" s="148"/>
      <c r="E82" s="148"/>
      <c r="F82" s="148"/>
      <c r="G82" s="148"/>
      <c r="H82" s="149">
        <v>1970.33</v>
      </c>
      <c r="I82" s="149"/>
      <c r="J82" s="149"/>
      <c r="K82" s="149">
        <v>14813.01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62</v>
      </c>
      <c r="D84" s="48"/>
      <c r="E84" s="48"/>
      <c r="F84" s="48"/>
      <c r="G84" s="48"/>
      <c r="H84" s="74">
        <f>IF(ISBLANK(Y30),"",ROUND(Z30/Y30,2)*100)</f>
        <v>104</v>
      </c>
      <c r="I84" s="48"/>
      <c r="J84" s="48"/>
      <c r="K84" s="74">
        <f>IF(ISBLANK(Y31),"",ROUND(Z31/Y31,2)*100)</f>
        <v>89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63</v>
      </c>
      <c r="D85" s="48"/>
      <c r="E85" s="48"/>
      <c r="F85" s="48"/>
      <c r="G85" s="48"/>
      <c r="H85" s="45">
        <f>IF(ISBLANK(Y30),"",ROUND(AA30/Y30,2)*100)</f>
        <v>62</v>
      </c>
      <c r="I85" s="48"/>
      <c r="J85" s="48"/>
      <c r="K85" s="45">
        <f>IF(ISBLANK(Y31),"",ROUND(AA31/Y31,2)*100)</f>
        <v>49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70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</sheetData>
  <mergeCells count="58">
    <mergeCell ref="A81:G81"/>
    <mergeCell ref="A82:G82"/>
    <mergeCell ref="A75:G75"/>
    <mergeCell ref="A76:G76"/>
    <mergeCell ref="A77:G77"/>
    <mergeCell ref="A78:G78"/>
    <mergeCell ref="A79:G79"/>
    <mergeCell ref="A80:G80"/>
    <mergeCell ref="A69:G69"/>
    <mergeCell ref="A70:G70"/>
    <mergeCell ref="A71:G71"/>
    <mergeCell ref="A72:G72"/>
    <mergeCell ref="A73:G73"/>
    <mergeCell ref="A74:G74"/>
    <mergeCell ref="A53:V53"/>
    <mergeCell ref="A58:V58"/>
    <mergeCell ref="A59:V59"/>
    <mergeCell ref="A62:V62"/>
    <mergeCell ref="A66:V66"/>
    <mergeCell ref="A67:V67"/>
    <mergeCell ref="A40:V40"/>
    <mergeCell ref="A41:V41"/>
    <mergeCell ref="A44:V44"/>
    <mergeCell ref="A45:V45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1970.33/1000</f>
        <v>1.9703299999999999</v>
      </c>
      <c r="H11" s="85"/>
      <c r="I11" s="55" t="s">
        <v>5</v>
      </c>
      <c r="J11" s="86">
        <f>14813.01/1000</f>
        <v>14.81301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2.1049999999999996E-2</v>
      </c>
      <c r="H14" s="85"/>
      <c r="I14" s="55" t="s">
        <v>7</v>
      </c>
      <c r="J14" s="86">
        <f>(P14+P15)/1000</f>
        <v>2.1049999999999996E-2</v>
      </c>
      <c r="K14" s="87"/>
      <c r="L14" s="58">
        <v>250</v>
      </c>
      <c r="M14" s="35" t="s">
        <v>7</v>
      </c>
      <c r="N14" s="57"/>
      <c r="O14" s="26">
        <v>20.97</v>
      </c>
      <c r="P14" s="27">
        <v>20.97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250/1000</f>
        <v>0.25</v>
      </c>
      <c r="H15" s="117"/>
      <c r="I15" s="55" t="s">
        <v>5</v>
      </c>
      <c r="J15" s="86">
        <f>3045/1000</f>
        <v>3.0449999999999999</v>
      </c>
      <c r="K15" s="87"/>
      <c r="L15" s="59">
        <v>3032</v>
      </c>
      <c r="M15" s="35" t="s">
        <v>5</v>
      </c>
      <c r="N15" s="57"/>
      <c r="O15" s="26">
        <v>0.08</v>
      </c>
      <c r="P15" s="27">
        <v>0.08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194</v>
      </c>
      <c r="C26" s="134" t="s">
        <v>195</v>
      </c>
      <c r="D26" s="154" t="s">
        <v>196</v>
      </c>
      <c r="E26" s="155">
        <v>1.1000000000000001</v>
      </c>
      <c r="F26" s="136" t="s">
        <v>197</v>
      </c>
      <c r="G26" s="136">
        <v>10.95</v>
      </c>
      <c r="H26" s="156"/>
      <c r="I26" s="156"/>
      <c r="J26" s="136" t="s">
        <v>198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199</v>
      </c>
      <c r="C27" s="134" t="s">
        <v>200</v>
      </c>
      <c r="D27" s="154" t="s">
        <v>196</v>
      </c>
      <c r="E27" s="155">
        <v>1.34</v>
      </c>
      <c r="F27" s="136" t="s">
        <v>201</v>
      </c>
      <c r="G27" s="136">
        <v>15.01</v>
      </c>
      <c r="H27" s="156"/>
      <c r="I27" s="156"/>
      <c r="J27" s="136" t="s">
        <v>202</v>
      </c>
      <c r="K27" s="136">
        <v>180.1</v>
      </c>
      <c r="L27" s="157"/>
      <c r="M27" s="156">
        <f>IF(ISNUMBER(K27/G27),IF(NOT(K27/G27=0),K27/G27, " "), " ")</f>
        <v>11.998667554963358</v>
      </c>
      <c r="N27" s="154"/>
    </row>
    <row r="28" spans="1:23" s="29" customFormat="1" ht="22.8" x14ac:dyDescent="0.25">
      <c r="A28" s="152">
        <v>3</v>
      </c>
      <c r="B28" s="153" t="s">
        <v>203</v>
      </c>
      <c r="C28" s="134" t="s">
        <v>204</v>
      </c>
      <c r="D28" s="154" t="s">
        <v>196</v>
      </c>
      <c r="E28" s="155">
        <v>0.81</v>
      </c>
      <c r="F28" s="136" t="s">
        <v>205</v>
      </c>
      <c r="G28" s="136">
        <v>9.19</v>
      </c>
      <c r="H28" s="156"/>
      <c r="I28" s="156"/>
      <c r="J28" s="136" t="s">
        <v>206</v>
      </c>
      <c r="K28" s="136">
        <v>110.29</v>
      </c>
      <c r="L28" s="157"/>
      <c r="M28" s="156">
        <f>IF(ISNUMBER(K28/G28),IF(NOT(K28/G28=0),K28/G28, " "), " ")</f>
        <v>12.00108813928183</v>
      </c>
      <c r="N28" s="154"/>
    </row>
    <row r="29" spans="1:23" s="29" customFormat="1" ht="22.8" x14ac:dyDescent="0.25">
      <c r="A29" s="152">
        <v>4</v>
      </c>
      <c r="B29" s="153" t="s">
        <v>207</v>
      </c>
      <c r="C29" s="134" t="s">
        <v>208</v>
      </c>
      <c r="D29" s="154" t="s">
        <v>196</v>
      </c>
      <c r="E29" s="155">
        <v>0.81</v>
      </c>
      <c r="F29" s="136" t="s">
        <v>209</v>
      </c>
      <c r="G29" s="136">
        <v>9.2899999999999991</v>
      </c>
      <c r="H29" s="156"/>
      <c r="I29" s="156"/>
      <c r="J29" s="136" t="s">
        <v>210</v>
      </c>
      <c r="K29" s="136">
        <v>111.47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 t="s">
        <v>211</v>
      </c>
      <c r="C30" s="134" t="s">
        <v>212</v>
      </c>
      <c r="D30" s="154" t="s">
        <v>196</v>
      </c>
      <c r="E30" s="155">
        <v>3.58</v>
      </c>
      <c r="F30" s="136" t="s">
        <v>213</v>
      </c>
      <c r="G30" s="136">
        <v>42.58</v>
      </c>
      <c r="H30" s="156"/>
      <c r="I30" s="156"/>
      <c r="J30" s="136" t="s">
        <v>214</v>
      </c>
      <c r="K30" s="136">
        <v>510.99</v>
      </c>
      <c r="L30" s="157"/>
      <c r="M30" s="156">
        <f>IF(ISNUMBER(K30/G30),IF(NOT(K30/G30=0),K30/G30, " "), " ")</f>
        <v>12.000704556129639</v>
      </c>
      <c r="N30" s="154"/>
    </row>
    <row r="31" spans="1:23" ht="22.8" x14ac:dyDescent="0.25">
      <c r="A31" s="152">
        <v>6</v>
      </c>
      <c r="B31" s="153" t="s">
        <v>215</v>
      </c>
      <c r="C31" s="134" t="s">
        <v>216</v>
      </c>
      <c r="D31" s="154" t="s">
        <v>196</v>
      </c>
      <c r="E31" s="155">
        <v>0.28999999999999998</v>
      </c>
      <c r="F31" s="136" t="s">
        <v>217</v>
      </c>
      <c r="G31" s="136">
        <v>3.49</v>
      </c>
      <c r="H31" s="156"/>
      <c r="I31" s="156"/>
      <c r="J31" s="136" t="s">
        <v>218</v>
      </c>
      <c r="K31" s="136">
        <v>41.86</v>
      </c>
      <c r="L31" s="157"/>
      <c r="M31" s="156">
        <f>IF(ISNUMBER(K31/G31),IF(NOT(K31/G31=0),K31/G31, " "), " ")</f>
        <v>11.994269340974212</v>
      </c>
      <c r="N31" s="154"/>
    </row>
    <row r="32" spans="1:23" ht="22.8" x14ac:dyDescent="0.25">
      <c r="A32" s="152">
        <v>7</v>
      </c>
      <c r="B32" s="153" t="s">
        <v>219</v>
      </c>
      <c r="C32" s="134" t="s">
        <v>220</v>
      </c>
      <c r="D32" s="154" t="s">
        <v>196</v>
      </c>
      <c r="E32" s="155">
        <v>6.2</v>
      </c>
      <c r="F32" s="136" t="s">
        <v>221</v>
      </c>
      <c r="G32" s="136">
        <v>75.39</v>
      </c>
      <c r="H32" s="156"/>
      <c r="I32" s="156"/>
      <c r="J32" s="136" t="s">
        <v>222</v>
      </c>
      <c r="K32" s="136">
        <v>904.83</v>
      </c>
      <c r="L32" s="157"/>
      <c r="M32" s="156">
        <f>IF(ISNUMBER(K32/G32),IF(NOT(K32/G32=0),K32/G32, " "), " ")</f>
        <v>12.001989653800239</v>
      </c>
      <c r="N32" s="154"/>
    </row>
    <row r="33" spans="1:14" ht="22.8" x14ac:dyDescent="0.25">
      <c r="A33" s="152">
        <v>8</v>
      </c>
      <c r="B33" s="153" t="s">
        <v>223</v>
      </c>
      <c r="C33" s="134" t="s">
        <v>224</v>
      </c>
      <c r="D33" s="154" t="s">
        <v>196</v>
      </c>
      <c r="E33" s="155">
        <v>0.19</v>
      </c>
      <c r="F33" s="136" t="s">
        <v>225</v>
      </c>
      <c r="G33" s="136">
        <v>2.38</v>
      </c>
      <c r="H33" s="156"/>
      <c r="I33" s="156"/>
      <c r="J33" s="136" t="s">
        <v>226</v>
      </c>
      <c r="K33" s="136">
        <v>28.59</v>
      </c>
      <c r="L33" s="157"/>
      <c r="M33" s="156">
        <f>IF(ISNUMBER(K33/G33),IF(NOT(K33/G33=0),K33/G33, " "), " ")</f>
        <v>12.012605042016807</v>
      </c>
      <c r="N33" s="154"/>
    </row>
    <row r="34" spans="1:14" ht="22.8" x14ac:dyDescent="0.25">
      <c r="A34" s="152">
        <v>9</v>
      </c>
      <c r="B34" s="153" t="s">
        <v>227</v>
      </c>
      <c r="C34" s="134" t="s">
        <v>228</v>
      </c>
      <c r="D34" s="154" t="s">
        <v>196</v>
      </c>
      <c r="E34" s="155">
        <v>6.65</v>
      </c>
      <c r="F34" s="136" t="s">
        <v>229</v>
      </c>
      <c r="G34" s="136">
        <v>84.59</v>
      </c>
      <c r="H34" s="156"/>
      <c r="I34" s="156"/>
      <c r="J34" s="136" t="s">
        <v>230</v>
      </c>
      <c r="K34" s="136">
        <v>1015.12</v>
      </c>
      <c r="L34" s="157"/>
      <c r="M34" s="156">
        <f>IF(ISNUMBER(K34/G34),IF(NOT(K34/G34=0),K34/G34, " "), " ")</f>
        <v>12.000472869133468</v>
      </c>
      <c r="N34" s="154"/>
    </row>
    <row r="35" spans="1:14" ht="22.8" x14ac:dyDescent="0.25">
      <c r="A35" s="152">
        <v>10</v>
      </c>
      <c r="B35" s="153">
        <v>2</v>
      </c>
      <c r="C35" s="134" t="s">
        <v>231</v>
      </c>
      <c r="D35" s="154" t="s">
        <v>196</v>
      </c>
      <c r="E35" s="155">
        <v>0.08</v>
      </c>
      <c r="F35" s="136" t="s">
        <v>232</v>
      </c>
      <c r="G35" s="136"/>
      <c r="H35" s="156"/>
      <c r="I35" s="156"/>
      <c r="J35" s="136" t="s">
        <v>232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233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234</v>
      </c>
      <c r="D37" s="154" t="s">
        <v>235</v>
      </c>
      <c r="E37" s="155">
        <v>0.08</v>
      </c>
      <c r="F37" s="136" t="s">
        <v>236</v>
      </c>
      <c r="G37" s="136">
        <v>2.69</v>
      </c>
      <c r="H37" s="156"/>
      <c r="I37" s="156"/>
      <c r="J37" s="136" t="s">
        <v>237</v>
      </c>
      <c r="K37" s="136">
        <v>13.04</v>
      </c>
      <c r="L37" s="157"/>
      <c r="M37" s="156">
        <f>IF(ISNUMBER(K37/G37),IF(NOT(K37/G37=0),K37/G37, " "), " ")</f>
        <v>4.8475836431226762</v>
      </c>
      <c r="N37" s="154" t="s">
        <v>238</v>
      </c>
    </row>
    <row r="38" spans="1:14" ht="22.8" x14ac:dyDescent="0.25">
      <c r="A38" s="152">
        <v>12</v>
      </c>
      <c r="B38" s="153">
        <v>40502</v>
      </c>
      <c r="C38" s="134" t="s">
        <v>239</v>
      </c>
      <c r="D38" s="154" t="s">
        <v>235</v>
      </c>
      <c r="E38" s="155">
        <v>1.4</v>
      </c>
      <c r="F38" s="136" t="s">
        <v>240</v>
      </c>
      <c r="G38" s="136">
        <v>10.97</v>
      </c>
      <c r="H38" s="156"/>
      <c r="I38" s="156"/>
      <c r="J38" s="136" t="s">
        <v>241</v>
      </c>
      <c r="K38" s="136">
        <v>63</v>
      </c>
      <c r="L38" s="157"/>
      <c r="M38" s="156">
        <f>IF(ISNUMBER(K38/G38),IF(NOT(K38/G38=0),K38/G38, " "), " ")</f>
        <v>5.742935278030993</v>
      </c>
      <c r="N38" s="154" t="s">
        <v>238</v>
      </c>
    </row>
    <row r="39" spans="1:14" ht="22.8" x14ac:dyDescent="0.25">
      <c r="A39" s="152">
        <v>13</v>
      </c>
      <c r="B39" s="153">
        <v>40504</v>
      </c>
      <c r="C39" s="134" t="s">
        <v>242</v>
      </c>
      <c r="D39" s="154" t="s">
        <v>235</v>
      </c>
      <c r="E39" s="155">
        <v>0.17</v>
      </c>
      <c r="F39" s="136" t="s">
        <v>243</v>
      </c>
      <c r="G39" s="136">
        <v>0.22</v>
      </c>
      <c r="H39" s="156"/>
      <c r="I39" s="156"/>
      <c r="J39" s="136" t="s">
        <v>244</v>
      </c>
      <c r="K39" s="136">
        <v>0.51</v>
      </c>
      <c r="L39" s="157"/>
      <c r="M39" s="156">
        <f>IF(ISNUMBER(K39/G39),IF(NOT(K39/G39=0),K39/G39, " "), " ")</f>
        <v>2.3181818181818183</v>
      </c>
      <c r="N39" s="154" t="s">
        <v>238</v>
      </c>
    </row>
    <row r="40" spans="1:14" ht="22.8" x14ac:dyDescent="0.25">
      <c r="A40" s="152">
        <v>14</v>
      </c>
      <c r="B40" s="153">
        <v>330206</v>
      </c>
      <c r="C40" s="134" t="s">
        <v>245</v>
      </c>
      <c r="D40" s="154" t="s">
        <v>235</v>
      </c>
      <c r="E40" s="155">
        <v>0.2</v>
      </c>
      <c r="F40" s="136" t="s">
        <v>246</v>
      </c>
      <c r="G40" s="136">
        <v>0.46</v>
      </c>
      <c r="H40" s="156"/>
      <c r="I40" s="156"/>
      <c r="J40" s="136" t="s">
        <v>247</v>
      </c>
      <c r="K40" s="136">
        <v>2.4</v>
      </c>
      <c r="L40" s="157"/>
      <c r="M40" s="156">
        <f>IF(ISNUMBER(K40/G40),IF(NOT(K40/G40=0),K40/G40, " "), " ")</f>
        <v>5.2173913043478253</v>
      </c>
      <c r="N40" s="154" t="s">
        <v>238</v>
      </c>
    </row>
    <row r="41" spans="1:14" ht="22.8" x14ac:dyDescent="0.25">
      <c r="A41" s="152">
        <v>15</v>
      </c>
      <c r="B41" s="153">
        <v>400001</v>
      </c>
      <c r="C41" s="134" t="s">
        <v>248</v>
      </c>
      <c r="D41" s="154" t="s">
        <v>235</v>
      </c>
      <c r="E41" s="155">
        <v>0.26</v>
      </c>
      <c r="F41" s="136" t="s">
        <v>249</v>
      </c>
      <c r="G41" s="136">
        <v>26.84</v>
      </c>
      <c r="H41" s="156"/>
      <c r="I41" s="156"/>
      <c r="J41" s="136" t="s">
        <v>250</v>
      </c>
      <c r="K41" s="136">
        <v>152.62</v>
      </c>
      <c r="L41" s="157"/>
      <c r="M41" s="156">
        <f>IF(ISNUMBER(K41/G41),IF(NOT(K41/G41=0),K41/G41, " "), " ")</f>
        <v>5.6862891207153501</v>
      </c>
      <c r="N41" s="154" t="s">
        <v>238</v>
      </c>
    </row>
    <row r="42" spans="1:14" ht="19.350000000000001" customHeight="1" x14ac:dyDescent="0.25">
      <c r="A42" s="128" t="s">
        <v>251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252</v>
      </c>
      <c r="C43" s="134" t="s">
        <v>253</v>
      </c>
      <c r="D43" s="154" t="s">
        <v>254</v>
      </c>
      <c r="E43" s="155">
        <v>1E-4</v>
      </c>
      <c r="F43" s="136" t="s">
        <v>255</v>
      </c>
      <c r="G43" s="136">
        <v>3.51</v>
      </c>
      <c r="H43" s="156">
        <v>91357.2</v>
      </c>
      <c r="I43" s="156">
        <v>9.14</v>
      </c>
      <c r="J43" s="136" t="s">
        <v>256</v>
      </c>
      <c r="K43" s="136">
        <v>9.35</v>
      </c>
      <c r="L43" s="157"/>
      <c r="M43" s="156">
        <f>IF(ISNUMBER(K43/G43),IF(NOT(K43/G43=0),K43/G43, " "), " ")</f>
        <v>2.6638176638176638</v>
      </c>
      <c r="N43" s="154" t="s">
        <v>257</v>
      </c>
    </row>
    <row r="44" spans="1:14" ht="34.200000000000003" x14ac:dyDescent="0.25">
      <c r="A44" s="152">
        <v>17</v>
      </c>
      <c r="B44" s="153" t="s">
        <v>258</v>
      </c>
      <c r="C44" s="134" t="s">
        <v>259</v>
      </c>
      <c r="D44" s="154" t="s">
        <v>254</v>
      </c>
      <c r="E44" s="155">
        <v>2.9999999999999997E-4</v>
      </c>
      <c r="F44" s="136" t="s">
        <v>260</v>
      </c>
      <c r="G44" s="136">
        <v>8.0500000000000007</v>
      </c>
      <c r="H44" s="156">
        <v>111078</v>
      </c>
      <c r="I44" s="156">
        <v>33.32</v>
      </c>
      <c r="J44" s="136" t="s">
        <v>261</v>
      </c>
      <c r="K44" s="136">
        <v>34.090000000000003</v>
      </c>
      <c r="L44" s="157"/>
      <c r="M44" s="156">
        <f>IF(ISNUMBER(K44/G44),IF(NOT(K44/G44=0),K44/G44, " "), " ")</f>
        <v>4.2347826086956522</v>
      </c>
      <c r="N44" s="154" t="s">
        <v>257</v>
      </c>
    </row>
    <row r="45" spans="1:14" ht="22.8" x14ac:dyDescent="0.25">
      <c r="A45" s="152">
        <v>18</v>
      </c>
      <c r="B45" s="153" t="s">
        <v>262</v>
      </c>
      <c r="C45" s="134" t="s">
        <v>263</v>
      </c>
      <c r="D45" s="154" t="s">
        <v>264</v>
      </c>
      <c r="E45" s="155">
        <v>2.9100000000000001E-2</v>
      </c>
      <c r="F45" s="136" t="s">
        <v>265</v>
      </c>
      <c r="G45" s="136">
        <v>0.18</v>
      </c>
      <c r="H45" s="156">
        <v>42.66</v>
      </c>
      <c r="I45" s="156">
        <v>1.24</v>
      </c>
      <c r="J45" s="136" t="s">
        <v>266</v>
      </c>
      <c r="K45" s="136">
        <v>1.42</v>
      </c>
      <c r="L45" s="157"/>
      <c r="M45" s="156">
        <f>IF(ISNUMBER(K45/G45),IF(NOT(K45/G45=0),K45/G45, " "), " ")</f>
        <v>7.8888888888888884</v>
      </c>
      <c r="N45" s="154" t="s">
        <v>267</v>
      </c>
    </row>
    <row r="46" spans="1:14" ht="22.8" x14ac:dyDescent="0.25">
      <c r="A46" s="152">
        <v>19</v>
      </c>
      <c r="B46" s="153" t="s">
        <v>268</v>
      </c>
      <c r="C46" s="134" t="s">
        <v>269</v>
      </c>
      <c r="D46" s="154" t="s">
        <v>254</v>
      </c>
      <c r="E46" s="155">
        <v>2.9999999999999997E-4</v>
      </c>
      <c r="F46" s="136" t="s">
        <v>270</v>
      </c>
      <c r="G46" s="136">
        <v>3.21</v>
      </c>
      <c r="H46" s="156">
        <v>56684.17</v>
      </c>
      <c r="I46" s="156">
        <v>17.010000000000002</v>
      </c>
      <c r="J46" s="136" t="s">
        <v>271</v>
      </c>
      <c r="K46" s="136">
        <v>17.43</v>
      </c>
      <c r="L46" s="157"/>
      <c r="M46" s="156">
        <f>IF(ISNUMBER(K46/G46),IF(NOT(K46/G46=0),K46/G46, " "), " ")</f>
        <v>5.4299065420560746</v>
      </c>
      <c r="N46" s="154" t="s">
        <v>272</v>
      </c>
    </row>
    <row r="47" spans="1:14" ht="34.200000000000003" x14ac:dyDescent="0.25">
      <c r="A47" s="152">
        <v>20</v>
      </c>
      <c r="B47" s="153" t="s">
        <v>273</v>
      </c>
      <c r="C47" s="134" t="s">
        <v>274</v>
      </c>
      <c r="D47" s="154" t="s">
        <v>264</v>
      </c>
      <c r="E47" s="155">
        <v>1.29E-2</v>
      </c>
      <c r="F47" s="136" t="s">
        <v>275</v>
      </c>
      <c r="G47" s="136">
        <v>1.3</v>
      </c>
      <c r="H47" s="156">
        <v>418</v>
      </c>
      <c r="I47" s="156">
        <v>5.39</v>
      </c>
      <c r="J47" s="136" t="s">
        <v>276</v>
      </c>
      <c r="K47" s="136">
        <v>5.63</v>
      </c>
      <c r="L47" s="157"/>
      <c r="M47" s="156">
        <f>IF(ISNUMBER(K47/G47),IF(NOT(K47/G47=0),K47/G47, " "), " ")</f>
        <v>4.3307692307692305</v>
      </c>
      <c r="N47" s="154" t="s">
        <v>277</v>
      </c>
    </row>
    <row r="48" spans="1:14" ht="22.8" x14ac:dyDescent="0.25">
      <c r="A48" s="152">
        <v>21</v>
      </c>
      <c r="B48" s="153" t="s">
        <v>278</v>
      </c>
      <c r="C48" s="134" t="s">
        <v>279</v>
      </c>
      <c r="D48" s="154" t="s">
        <v>280</v>
      </c>
      <c r="E48" s="155">
        <v>9.7999999999999997E-3</v>
      </c>
      <c r="F48" s="136" t="s">
        <v>281</v>
      </c>
      <c r="G48" s="136">
        <v>0.41</v>
      </c>
      <c r="H48" s="156">
        <v>228.81</v>
      </c>
      <c r="I48" s="156">
        <v>2.2400000000000002</v>
      </c>
      <c r="J48" s="136" t="s">
        <v>282</v>
      </c>
      <c r="K48" s="136">
        <v>2.2999999999999998</v>
      </c>
      <c r="L48" s="157"/>
      <c r="M48" s="156">
        <f>IF(ISNUMBER(K48/G48),IF(NOT(K48/G48=0),K48/G48, " "), " ")</f>
        <v>5.6097560975609753</v>
      </c>
      <c r="N48" s="154" t="s">
        <v>283</v>
      </c>
    </row>
    <row r="49" spans="1:14" ht="22.8" x14ac:dyDescent="0.25">
      <c r="A49" s="152">
        <v>22</v>
      </c>
      <c r="B49" s="153" t="s">
        <v>284</v>
      </c>
      <c r="C49" s="134" t="s">
        <v>285</v>
      </c>
      <c r="D49" s="154" t="s">
        <v>254</v>
      </c>
      <c r="E49" s="155">
        <v>6.9999999999999999E-4</v>
      </c>
      <c r="F49" s="136" t="s">
        <v>286</v>
      </c>
      <c r="G49" s="136">
        <v>1.65</v>
      </c>
      <c r="H49" s="156">
        <v>20877.97</v>
      </c>
      <c r="I49" s="156">
        <v>14.61</v>
      </c>
      <c r="J49" s="136" t="s">
        <v>287</v>
      </c>
      <c r="K49" s="136">
        <v>15.1</v>
      </c>
      <c r="L49" s="157"/>
      <c r="M49" s="156">
        <f>IF(ISNUMBER(K49/G49),IF(NOT(K49/G49=0),K49/G49, " "), " ")</f>
        <v>9.1515151515151523</v>
      </c>
      <c r="N49" s="154" t="s">
        <v>288</v>
      </c>
    </row>
    <row r="50" spans="1:14" ht="68.400000000000006" x14ac:dyDescent="0.25">
      <c r="A50" s="152">
        <v>23</v>
      </c>
      <c r="B50" s="153" t="s">
        <v>289</v>
      </c>
      <c r="C50" s="134" t="s">
        <v>290</v>
      </c>
      <c r="D50" s="154" t="s">
        <v>280</v>
      </c>
      <c r="E50" s="155">
        <v>1.2E-2</v>
      </c>
      <c r="F50" s="136" t="s">
        <v>291</v>
      </c>
      <c r="G50" s="136">
        <v>1.39</v>
      </c>
      <c r="H50" s="156">
        <v>417.58</v>
      </c>
      <c r="I50" s="156">
        <v>5.01</v>
      </c>
      <c r="J50" s="136" t="s">
        <v>292</v>
      </c>
      <c r="K50" s="136">
        <v>5.12</v>
      </c>
      <c r="L50" s="157"/>
      <c r="M50" s="156">
        <f>IF(ISNUMBER(K50/G50),IF(NOT(K50/G50=0),K50/G50, " "), " ")</f>
        <v>3.6834532374100721</v>
      </c>
      <c r="N50" s="154" t="s">
        <v>293</v>
      </c>
    </row>
    <row r="51" spans="1:14" ht="57" x14ac:dyDescent="0.25">
      <c r="A51" s="152">
        <v>24</v>
      </c>
      <c r="B51" s="153" t="s">
        <v>294</v>
      </c>
      <c r="C51" s="134" t="s">
        <v>295</v>
      </c>
      <c r="D51" s="154" t="s">
        <v>296</v>
      </c>
      <c r="E51" s="155">
        <v>1.605</v>
      </c>
      <c r="F51" s="136" t="s">
        <v>297</v>
      </c>
      <c r="G51" s="136">
        <v>19.739999999999998</v>
      </c>
      <c r="H51" s="156">
        <v>52.7</v>
      </c>
      <c r="I51" s="156">
        <v>84.58</v>
      </c>
      <c r="J51" s="136" t="s">
        <v>298</v>
      </c>
      <c r="K51" s="136">
        <v>86.99</v>
      </c>
      <c r="L51" s="157"/>
      <c r="M51" s="156">
        <f>IF(ISNUMBER(K51/G51),IF(NOT(K51/G51=0),K51/G51, " "), " ")</f>
        <v>4.4067882472137789</v>
      </c>
      <c r="N51" s="154" t="s">
        <v>299</v>
      </c>
    </row>
    <row r="52" spans="1:14" ht="57" x14ac:dyDescent="0.25">
      <c r="A52" s="152">
        <v>25</v>
      </c>
      <c r="B52" s="153" t="s">
        <v>300</v>
      </c>
      <c r="C52" s="134" t="s">
        <v>301</v>
      </c>
      <c r="D52" s="154" t="s">
        <v>296</v>
      </c>
      <c r="E52" s="155">
        <v>3.9119999999999999</v>
      </c>
      <c r="F52" s="136" t="s">
        <v>302</v>
      </c>
      <c r="G52" s="136">
        <v>110.75</v>
      </c>
      <c r="H52" s="156">
        <v>68.63</v>
      </c>
      <c r="I52" s="156">
        <v>268.48</v>
      </c>
      <c r="J52" s="136" t="s">
        <v>303</v>
      </c>
      <c r="K52" s="136">
        <v>274.14999999999998</v>
      </c>
      <c r="L52" s="157"/>
      <c r="M52" s="156">
        <f>IF(ISNUMBER(K52/G52),IF(NOT(K52/G52=0),K52/G52, " "), " ")</f>
        <v>2.4753950338600448</v>
      </c>
      <c r="N52" s="154" t="s">
        <v>257</v>
      </c>
    </row>
    <row r="53" spans="1:14" ht="34.200000000000003" x14ac:dyDescent="0.25">
      <c r="A53" s="152">
        <v>26</v>
      </c>
      <c r="B53" s="153" t="s">
        <v>304</v>
      </c>
      <c r="C53" s="134" t="s">
        <v>305</v>
      </c>
      <c r="D53" s="154" t="s">
        <v>306</v>
      </c>
      <c r="E53" s="155">
        <v>2.3400000000000001E-2</v>
      </c>
      <c r="F53" s="136" t="s">
        <v>307</v>
      </c>
      <c r="G53" s="136">
        <v>6.46</v>
      </c>
      <c r="H53" s="156">
        <v>1524.18</v>
      </c>
      <c r="I53" s="156">
        <v>35.67</v>
      </c>
      <c r="J53" s="136" t="s">
        <v>308</v>
      </c>
      <c r="K53" s="136">
        <v>36.49</v>
      </c>
      <c r="L53" s="157"/>
      <c r="M53" s="156">
        <f>IF(ISNUMBER(K53/G53),IF(NOT(K53/G53=0),K53/G53, " "), " ")</f>
        <v>5.6486068111455108</v>
      </c>
      <c r="N53" s="154" t="s">
        <v>309</v>
      </c>
    </row>
    <row r="54" spans="1:14" ht="34.200000000000003" x14ac:dyDescent="0.25">
      <c r="A54" s="152">
        <v>27</v>
      </c>
      <c r="B54" s="153" t="s">
        <v>310</v>
      </c>
      <c r="C54" s="134" t="s">
        <v>311</v>
      </c>
      <c r="D54" s="154" t="s">
        <v>306</v>
      </c>
      <c r="E54" s="155">
        <v>2.3400000000000001E-2</v>
      </c>
      <c r="F54" s="136" t="s">
        <v>312</v>
      </c>
      <c r="G54" s="136">
        <v>10.79</v>
      </c>
      <c r="H54" s="156">
        <v>2286.27</v>
      </c>
      <c r="I54" s="156">
        <v>53.5</v>
      </c>
      <c r="J54" s="136" t="s">
        <v>313</v>
      </c>
      <c r="K54" s="136">
        <v>54.74</v>
      </c>
      <c r="L54" s="157"/>
      <c r="M54" s="156">
        <f>IF(ISNUMBER(K54/G54),IF(NOT(K54/G54=0),K54/G54, " "), " ")</f>
        <v>5.073215940685821</v>
      </c>
      <c r="N54" s="154" t="s">
        <v>314</v>
      </c>
    </row>
    <row r="55" spans="1:14" ht="45.6" x14ac:dyDescent="0.25">
      <c r="A55" s="152">
        <v>28</v>
      </c>
      <c r="B55" s="153" t="s">
        <v>315</v>
      </c>
      <c r="C55" s="134" t="s">
        <v>316</v>
      </c>
      <c r="D55" s="154" t="s">
        <v>296</v>
      </c>
      <c r="E55" s="155">
        <v>0.52</v>
      </c>
      <c r="F55" s="136" t="s">
        <v>317</v>
      </c>
      <c r="G55" s="136">
        <v>6.03</v>
      </c>
      <c r="H55" s="156">
        <v>22.86</v>
      </c>
      <c r="I55" s="156">
        <v>11.89</v>
      </c>
      <c r="J55" s="136" t="s">
        <v>318</v>
      </c>
      <c r="K55" s="136">
        <v>12.15</v>
      </c>
      <c r="L55" s="157"/>
      <c r="M55" s="156">
        <f>IF(ISNUMBER(K55/G55),IF(NOT(K55/G55=0),K55/G55, " "), " ")</f>
        <v>2.0149253731343282</v>
      </c>
      <c r="N55" s="154" t="s">
        <v>319</v>
      </c>
    </row>
    <row r="56" spans="1:14" ht="45.6" x14ac:dyDescent="0.25">
      <c r="A56" s="152">
        <v>29</v>
      </c>
      <c r="B56" s="153" t="s">
        <v>320</v>
      </c>
      <c r="C56" s="134" t="s">
        <v>321</v>
      </c>
      <c r="D56" s="154" t="s">
        <v>296</v>
      </c>
      <c r="E56" s="155">
        <v>2.8439999999999999</v>
      </c>
      <c r="F56" s="136" t="s">
        <v>322</v>
      </c>
      <c r="G56" s="136">
        <v>393.15</v>
      </c>
      <c r="H56" s="156">
        <v>966.72</v>
      </c>
      <c r="I56" s="156">
        <v>2749.35</v>
      </c>
      <c r="J56" s="136" t="s">
        <v>323</v>
      </c>
      <c r="K56" s="136">
        <v>2817.01</v>
      </c>
      <c r="L56" s="157"/>
      <c r="M56" s="156">
        <f>IF(ISNUMBER(K56/G56),IF(NOT(K56/G56=0),K56/G56, " "), " ")</f>
        <v>7.1652295561490531</v>
      </c>
      <c r="N56" s="154" t="s">
        <v>324</v>
      </c>
    </row>
    <row r="57" spans="1:14" ht="22.8" x14ac:dyDescent="0.25">
      <c r="A57" s="152">
        <v>30</v>
      </c>
      <c r="B57" s="153" t="s">
        <v>325</v>
      </c>
      <c r="C57" s="134" t="s">
        <v>326</v>
      </c>
      <c r="D57" s="154" t="s">
        <v>327</v>
      </c>
      <c r="E57" s="155">
        <v>1</v>
      </c>
      <c r="F57" s="136" t="s">
        <v>328</v>
      </c>
      <c r="G57" s="136">
        <v>18.600000000000001</v>
      </c>
      <c r="H57" s="156">
        <v>40.729999999999997</v>
      </c>
      <c r="I57" s="156">
        <v>40.729999999999997</v>
      </c>
      <c r="J57" s="136" t="s">
        <v>329</v>
      </c>
      <c r="K57" s="136">
        <v>41.71</v>
      </c>
      <c r="L57" s="157"/>
      <c r="M57" s="156">
        <f>IF(ISNUMBER(K57/G57),IF(NOT(K57/G57=0),K57/G57, " "), " ")</f>
        <v>2.2424731182795696</v>
      </c>
      <c r="N57" s="154" t="s">
        <v>330</v>
      </c>
    </row>
    <row r="58" spans="1:14" ht="34.200000000000003" x14ac:dyDescent="0.25">
      <c r="A58" s="152">
        <v>31</v>
      </c>
      <c r="B58" s="153" t="s">
        <v>331</v>
      </c>
      <c r="C58" s="134" t="s">
        <v>332</v>
      </c>
      <c r="D58" s="154" t="s">
        <v>296</v>
      </c>
      <c r="E58" s="155">
        <v>0.2994</v>
      </c>
      <c r="F58" s="136" t="s">
        <v>333</v>
      </c>
      <c r="G58" s="136">
        <v>17.510000000000002</v>
      </c>
      <c r="H58" s="156">
        <v>215.01</v>
      </c>
      <c r="I58" s="156">
        <v>64.37</v>
      </c>
      <c r="J58" s="136" t="s">
        <v>334</v>
      </c>
      <c r="K58" s="136">
        <v>65.790000000000006</v>
      </c>
      <c r="L58" s="157"/>
      <c r="M58" s="156">
        <f>IF(ISNUMBER(K58/G58),IF(NOT(K58/G58=0),K58/G58, " "), " ")</f>
        <v>3.7572815533980584</v>
      </c>
      <c r="N58" s="154" t="s">
        <v>335</v>
      </c>
    </row>
    <row r="59" spans="1:14" ht="34.200000000000003" x14ac:dyDescent="0.25">
      <c r="A59" s="152">
        <v>32</v>
      </c>
      <c r="B59" s="153" t="s">
        <v>336</v>
      </c>
      <c r="C59" s="134" t="s">
        <v>337</v>
      </c>
      <c r="D59" s="154" t="s">
        <v>264</v>
      </c>
      <c r="E59" s="155">
        <v>5.0000000000000001E-4</v>
      </c>
      <c r="F59" s="136" t="s">
        <v>338</v>
      </c>
      <c r="G59" s="136">
        <v>0.31</v>
      </c>
      <c r="H59" s="156">
        <v>2349</v>
      </c>
      <c r="I59" s="156">
        <v>1.17</v>
      </c>
      <c r="J59" s="136" t="s">
        <v>339</v>
      </c>
      <c r="K59" s="136">
        <v>1.4</v>
      </c>
      <c r="L59" s="157"/>
      <c r="M59" s="156">
        <f>IF(ISNUMBER(K59/G59),IF(NOT(K59/G59=0),K59/G59, " "), " ")</f>
        <v>4.5161290322580641</v>
      </c>
      <c r="N59" s="154" t="s">
        <v>340</v>
      </c>
    </row>
    <row r="60" spans="1:14" ht="34.200000000000003" x14ac:dyDescent="0.25">
      <c r="A60" s="152">
        <v>33</v>
      </c>
      <c r="B60" s="153" t="s">
        <v>341</v>
      </c>
      <c r="C60" s="134" t="s">
        <v>342</v>
      </c>
      <c r="D60" s="154" t="s">
        <v>254</v>
      </c>
      <c r="E60" s="155">
        <v>1E-4</v>
      </c>
      <c r="F60" s="136" t="s">
        <v>343</v>
      </c>
      <c r="G60" s="136">
        <v>0.46</v>
      </c>
      <c r="H60" s="156">
        <v>30296.61</v>
      </c>
      <c r="I60" s="156">
        <v>3.03</v>
      </c>
      <c r="J60" s="136" t="s">
        <v>344</v>
      </c>
      <c r="K60" s="136">
        <v>3.12</v>
      </c>
      <c r="L60" s="157"/>
      <c r="M60" s="156">
        <f>IF(ISNUMBER(K60/G60),IF(NOT(K60/G60=0),K60/G60, " "), " ")</f>
        <v>6.7826086956521738</v>
      </c>
      <c r="N60" s="154" t="s">
        <v>257</v>
      </c>
    </row>
    <row r="61" spans="1:14" ht="34.200000000000003" x14ac:dyDescent="0.25">
      <c r="A61" s="152">
        <v>34</v>
      </c>
      <c r="B61" s="153" t="s">
        <v>345</v>
      </c>
      <c r="C61" s="134" t="s">
        <v>346</v>
      </c>
      <c r="D61" s="154" t="s">
        <v>264</v>
      </c>
      <c r="E61" s="155">
        <v>2.9600000000000001E-2</v>
      </c>
      <c r="F61" s="136" t="s">
        <v>347</v>
      </c>
      <c r="G61" s="136">
        <v>0.09</v>
      </c>
      <c r="H61" s="156">
        <v>22.32</v>
      </c>
      <c r="I61" s="156">
        <v>0.66</v>
      </c>
      <c r="J61" s="136" t="s">
        <v>348</v>
      </c>
      <c r="K61" s="136">
        <v>0.67</v>
      </c>
      <c r="L61" s="157"/>
      <c r="M61" s="156">
        <f>IF(ISNUMBER(K61/G61),IF(NOT(K61/G61=0),K61/G61, " "), " ")</f>
        <v>7.4444444444444455</v>
      </c>
      <c r="N61" s="154" t="s">
        <v>349</v>
      </c>
    </row>
    <row r="62" spans="1:14" ht="22.8" x14ac:dyDescent="0.25">
      <c r="A62" s="152">
        <v>35</v>
      </c>
      <c r="B62" s="153" t="s">
        <v>350</v>
      </c>
      <c r="C62" s="134" t="s">
        <v>351</v>
      </c>
      <c r="D62" s="154" t="s">
        <v>327</v>
      </c>
      <c r="E62" s="155">
        <v>1</v>
      </c>
      <c r="F62" s="136" t="s">
        <v>352</v>
      </c>
      <c r="G62" s="136">
        <v>73.8</v>
      </c>
      <c r="H62" s="156"/>
      <c r="I62" s="156"/>
      <c r="J62" s="136" t="s">
        <v>353</v>
      </c>
      <c r="K62" s="136">
        <v>459.1</v>
      </c>
      <c r="L62" s="157"/>
      <c r="M62" s="156">
        <f>IF(ISNUMBER(K62/G62),IF(NOT(K62/G62=0),K62/G62, " "), " ")</f>
        <v>6.2208672086720869</v>
      </c>
      <c r="N62" s="154"/>
    </row>
    <row r="63" spans="1:14" ht="34.200000000000003" x14ac:dyDescent="0.25">
      <c r="A63" s="152">
        <v>36</v>
      </c>
      <c r="B63" s="153" t="s">
        <v>354</v>
      </c>
      <c r="C63" s="134" t="s">
        <v>355</v>
      </c>
      <c r="D63" s="154" t="s">
        <v>356</v>
      </c>
      <c r="E63" s="155">
        <v>0.92500000000000004</v>
      </c>
      <c r="F63" s="136" t="s">
        <v>357</v>
      </c>
      <c r="G63" s="136">
        <v>333</v>
      </c>
      <c r="H63" s="156"/>
      <c r="I63" s="156"/>
      <c r="J63" s="136" t="s">
        <v>358</v>
      </c>
      <c r="K63" s="136">
        <v>2013.76</v>
      </c>
      <c r="L63" s="157"/>
      <c r="M63" s="156">
        <f>IF(ISNUMBER(K63/G63),IF(NOT(K63/G63=0),K63/G63, " "), " ")</f>
        <v>6.0473273273273271</v>
      </c>
      <c r="N63" s="154"/>
    </row>
    <row r="64" spans="1:14" ht="22.8" x14ac:dyDescent="0.25">
      <c r="A64" s="152">
        <v>37</v>
      </c>
      <c r="B64" s="153" t="s">
        <v>359</v>
      </c>
      <c r="C64" s="134" t="s">
        <v>360</v>
      </c>
      <c r="D64" s="154" t="s">
        <v>327</v>
      </c>
      <c r="E64" s="155">
        <v>1</v>
      </c>
      <c r="F64" s="136" t="s">
        <v>361</v>
      </c>
      <c r="G64" s="136">
        <v>43.5</v>
      </c>
      <c r="H64" s="156"/>
      <c r="I64" s="156"/>
      <c r="J64" s="136" t="s">
        <v>362</v>
      </c>
      <c r="K64" s="136">
        <v>126.45</v>
      </c>
      <c r="L64" s="157"/>
      <c r="M64" s="156">
        <f>IF(ISNUMBER(K64/G64),IF(NOT(K64/G64=0),K64/G64, " "), " ")</f>
        <v>2.9068965517241381</v>
      </c>
      <c r="N64" s="154"/>
    </row>
    <row r="65" spans="1:14" ht="19.350000000000001" customHeight="1" x14ac:dyDescent="0.25">
      <c r="A65" s="150" t="s">
        <v>363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4" ht="19.350000000000001" customHeight="1" x14ac:dyDescent="0.25">
      <c r="A66" s="128" t="s">
        <v>251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22.8" x14ac:dyDescent="0.25">
      <c r="A67" s="152">
        <v>38</v>
      </c>
      <c r="B67" s="153" t="s">
        <v>364</v>
      </c>
      <c r="C67" s="134" t="s">
        <v>365</v>
      </c>
      <c r="D67" s="154" t="s">
        <v>327</v>
      </c>
      <c r="E67" s="155">
        <v>1</v>
      </c>
      <c r="F67" s="136" t="s">
        <v>232</v>
      </c>
      <c r="G67" s="136"/>
      <c r="H67" s="156"/>
      <c r="I67" s="156"/>
      <c r="J67" s="136" t="s">
        <v>232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2">
        <v>39</v>
      </c>
      <c r="B68" s="153" t="s">
        <v>366</v>
      </c>
      <c r="C68" s="134" t="s">
        <v>367</v>
      </c>
      <c r="D68" s="154" t="s">
        <v>356</v>
      </c>
      <c r="E68" s="155">
        <v>0.92500000000000004</v>
      </c>
      <c r="F68" s="136" t="s">
        <v>232</v>
      </c>
      <c r="G68" s="136"/>
      <c r="H68" s="156"/>
      <c r="I68" s="156"/>
      <c r="J68" s="136" t="s">
        <v>232</v>
      </c>
      <c r="K68" s="136"/>
      <c r="L68" s="157"/>
      <c r="M68" s="156" t="str">
        <f>IF(ISNUMBER(K68/G68),IF(NOT(K68/G68=0),K68/G68, " "), " ")</f>
        <v xml:space="preserve"> </v>
      </c>
      <c r="N68" s="154"/>
    </row>
    <row r="69" spans="1:14" ht="22.8" x14ac:dyDescent="0.25">
      <c r="A69" s="152">
        <v>40</v>
      </c>
      <c r="B69" s="153" t="s">
        <v>368</v>
      </c>
      <c r="C69" s="134" t="s">
        <v>369</v>
      </c>
      <c r="D69" s="154" t="s">
        <v>327</v>
      </c>
      <c r="E69" s="155">
        <v>3</v>
      </c>
      <c r="F69" s="136" t="s">
        <v>232</v>
      </c>
      <c r="G69" s="136"/>
      <c r="H69" s="156"/>
      <c r="I69" s="156"/>
      <c r="J69" s="136" t="s">
        <v>232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41</v>
      </c>
      <c r="B70" s="153" t="s">
        <v>370</v>
      </c>
      <c r="C70" s="134" t="s">
        <v>371</v>
      </c>
      <c r="D70" s="154" t="s">
        <v>254</v>
      </c>
      <c r="E70" s="155">
        <v>4.3400000000000001E-2</v>
      </c>
      <c r="F70" s="136" t="s">
        <v>232</v>
      </c>
      <c r="G70" s="136"/>
      <c r="H70" s="156"/>
      <c r="I70" s="156"/>
      <c r="J70" s="136" t="s">
        <v>232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372</v>
      </c>
      <c r="C71" s="140" t="s">
        <v>373</v>
      </c>
      <c r="D71" s="160" t="s">
        <v>254</v>
      </c>
      <c r="E71" s="161">
        <v>2.9999999999999997E-4</v>
      </c>
      <c r="F71" s="142" t="s">
        <v>232</v>
      </c>
      <c r="G71" s="142"/>
      <c r="H71" s="162"/>
      <c r="I71" s="162"/>
      <c r="J71" s="142" t="s">
        <v>232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174</v>
      </c>
      <c r="B72" s="145"/>
      <c r="C72" s="145"/>
      <c r="D72" s="145"/>
      <c r="E72" s="145"/>
      <c r="F72" s="145"/>
      <c r="G72" s="164">
        <v>1345</v>
      </c>
      <c r="H72" s="165"/>
      <c r="I72" s="165"/>
      <c r="J72" s="165"/>
      <c r="K72" s="164">
        <v>9345</v>
      </c>
      <c r="L72" s="166"/>
      <c r="M72" s="164">
        <f ca="1">IF(ISNUMBER(INDIRECT("K" &amp; ROW())/INDIRECT("G" &amp; ROW())),INDIRECT("K" &amp; ROW())/INDIRECT("G" &amp; ROW()), " ")</f>
        <v>6.9479553903345721</v>
      </c>
      <c r="N72" s="146" t="s">
        <v>374</v>
      </c>
    </row>
    <row r="73" spans="1:14" x14ac:dyDescent="0.25">
      <c r="A73" s="144" t="s">
        <v>178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374</v>
      </c>
    </row>
    <row r="74" spans="1:14" x14ac:dyDescent="0.25">
      <c r="A74" s="144" t="s">
        <v>179</v>
      </c>
      <c r="B74" s="145"/>
      <c r="C74" s="145"/>
      <c r="D74" s="145"/>
      <c r="E74" s="145"/>
      <c r="F74" s="145"/>
      <c r="G74" s="164">
        <v>250</v>
      </c>
      <c r="H74" s="165"/>
      <c r="I74" s="165"/>
      <c r="J74" s="165"/>
      <c r="K74" s="164">
        <v>3045</v>
      </c>
      <c r="L74" s="166"/>
      <c r="M74" s="164">
        <f ca="1">IF(ISNUMBER(INDIRECT("K" &amp; ROW())/INDIRECT("G" &amp; ROW())),INDIRECT("K" &amp; ROW())/INDIRECT("G" &amp; ROW()), " ")</f>
        <v>12.18</v>
      </c>
      <c r="N74" s="146" t="s">
        <v>374</v>
      </c>
    </row>
    <row r="75" spans="1:14" x14ac:dyDescent="0.25">
      <c r="A75" s="144" t="s">
        <v>180</v>
      </c>
      <c r="B75" s="145"/>
      <c r="C75" s="145"/>
      <c r="D75" s="145"/>
      <c r="E75" s="145"/>
      <c r="F75" s="145"/>
      <c r="G75" s="164">
        <v>1054</v>
      </c>
      <c r="H75" s="165"/>
      <c r="I75" s="165"/>
      <c r="J75" s="165"/>
      <c r="K75" s="164">
        <v>6079</v>
      </c>
      <c r="L75" s="166"/>
      <c r="M75" s="164">
        <f ca="1">IF(ISNUMBER(INDIRECT("K" &amp; ROW())/INDIRECT("G" &amp; ROW())),INDIRECT("K" &amp; ROW())/INDIRECT("G" &amp; ROW()), " ")</f>
        <v>5.7675521821631879</v>
      </c>
      <c r="N75" s="146" t="s">
        <v>374</v>
      </c>
    </row>
    <row r="76" spans="1:14" x14ac:dyDescent="0.25">
      <c r="A76" s="144" t="s">
        <v>181</v>
      </c>
      <c r="B76" s="145"/>
      <c r="C76" s="145"/>
      <c r="D76" s="145"/>
      <c r="E76" s="145"/>
      <c r="F76" s="145"/>
      <c r="G76" s="164">
        <v>41</v>
      </c>
      <c r="H76" s="165"/>
      <c r="I76" s="165"/>
      <c r="J76" s="165"/>
      <c r="K76" s="164">
        <v>234</v>
      </c>
      <c r="L76" s="166"/>
      <c r="M76" s="164">
        <f ca="1">IF(ISNUMBER(INDIRECT("K" &amp; ROW())/INDIRECT("G" &amp; ROW())),INDIRECT("K" &amp; ROW())/INDIRECT("G" &amp; ROW()), " ")</f>
        <v>5.7073170731707314</v>
      </c>
      <c r="N76" s="146" t="s">
        <v>374</v>
      </c>
    </row>
    <row r="77" spans="1:14" x14ac:dyDescent="0.25">
      <c r="A77" s="147" t="s">
        <v>182</v>
      </c>
      <c r="B77" s="148"/>
      <c r="C77" s="148"/>
      <c r="D77" s="148"/>
      <c r="E77" s="148"/>
      <c r="F77" s="148"/>
      <c r="G77" s="167">
        <v>261</v>
      </c>
      <c r="H77" s="168"/>
      <c r="I77" s="168"/>
      <c r="J77" s="168"/>
      <c r="K77" s="167">
        <v>2709</v>
      </c>
      <c r="L77" s="169"/>
      <c r="M77" s="167">
        <f ca="1">IF(ISNUMBER(INDIRECT("K" &amp; ROW())/INDIRECT("G" &amp; ROW())),INDIRECT("K" &amp; ROW())/INDIRECT("G" &amp; ROW()), " ")</f>
        <v>10.379310344827585</v>
      </c>
      <c r="N77" s="149" t="s">
        <v>374</v>
      </c>
    </row>
    <row r="78" spans="1:14" x14ac:dyDescent="0.25">
      <c r="A78" s="147" t="s">
        <v>183</v>
      </c>
      <c r="B78" s="148"/>
      <c r="C78" s="148"/>
      <c r="D78" s="148"/>
      <c r="E78" s="148"/>
      <c r="F78" s="148"/>
      <c r="G78" s="167">
        <v>155</v>
      </c>
      <c r="H78" s="168"/>
      <c r="I78" s="168"/>
      <c r="J78" s="168"/>
      <c r="K78" s="167">
        <v>1501</v>
      </c>
      <c r="L78" s="169"/>
      <c r="M78" s="167">
        <f ca="1">IF(ISNUMBER(INDIRECT("K" &amp; ROW())/INDIRECT("G" &amp; ROW())),INDIRECT("K" &amp; ROW())/INDIRECT("G" &amp; ROW()), " ")</f>
        <v>9.6838709677419352</v>
      </c>
      <c r="N78" s="149" t="s">
        <v>374</v>
      </c>
    </row>
    <row r="79" spans="1:14" x14ac:dyDescent="0.25">
      <c r="A79" s="147" t="s">
        <v>184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374</v>
      </c>
    </row>
    <row r="80" spans="1:14" ht="30" customHeight="1" x14ac:dyDescent="0.25">
      <c r="A80" s="144" t="s">
        <v>185</v>
      </c>
      <c r="B80" s="145"/>
      <c r="C80" s="145"/>
      <c r="D80" s="145"/>
      <c r="E80" s="145"/>
      <c r="F80" s="145"/>
      <c r="G80" s="164">
        <v>532</v>
      </c>
      <c r="H80" s="165"/>
      <c r="I80" s="165"/>
      <c r="J80" s="165"/>
      <c r="K80" s="164">
        <v>3898</v>
      </c>
      <c r="L80" s="166"/>
      <c r="M80" s="164">
        <f ca="1">IF(ISNUMBER(INDIRECT("K" &amp; ROW())/INDIRECT("G" &amp; ROW())),INDIRECT("K" &amp; ROW())/INDIRECT("G" &amp; ROW()), " ")</f>
        <v>7.3270676691729326</v>
      </c>
      <c r="N80" s="146" t="s">
        <v>374</v>
      </c>
    </row>
    <row r="81" spans="1:14" ht="30" customHeight="1" x14ac:dyDescent="0.25">
      <c r="A81" s="144" t="s">
        <v>186</v>
      </c>
      <c r="B81" s="145"/>
      <c r="C81" s="145"/>
      <c r="D81" s="145"/>
      <c r="E81" s="145"/>
      <c r="F81" s="145"/>
      <c r="G81" s="164">
        <v>1203</v>
      </c>
      <c r="H81" s="165"/>
      <c r="I81" s="165"/>
      <c r="J81" s="165"/>
      <c r="K81" s="164">
        <v>9383</v>
      </c>
      <c r="L81" s="166"/>
      <c r="M81" s="164">
        <f ca="1">IF(ISNUMBER(INDIRECT("K" &amp; ROW())/INDIRECT("G" &amp; ROW())),INDIRECT("K" &amp; ROW())/INDIRECT("G" &amp; ROW()), " ")</f>
        <v>7.7996674979218623</v>
      </c>
      <c r="N81" s="146" t="s">
        <v>374</v>
      </c>
    </row>
    <row r="82" spans="1:14" ht="30" customHeight="1" x14ac:dyDescent="0.25">
      <c r="A82" s="144" t="s">
        <v>187</v>
      </c>
      <c r="B82" s="145"/>
      <c r="C82" s="145"/>
      <c r="D82" s="145"/>
      <c r="E82" s="145"/>
      <c r="F82" s="145"/>
      <c r="G82" s="164">
        <v>26</v>
      </c>
      <c r="H82" s="165"/>
      <c r="I82" s="165"/>
      <c r="J82" s="165"/>
      <c r="K82" s="164">
        <v>274</v>
      </c>
      <c r="L82" s="166"/>
      <c r="M82" s="164">
        <f ca="1">IF(ISNUMBER(INDIRECT("K" &amp; ROW())/INDIRECT("G" &amp; ROW())),INDIRECT("K" &amp; ROW())/INDIRECT("G" &amp; ROW()), " ")</f>
        <v>10.538461538461538</v>
      </c>
      <c r="N82" s="146" t="s">
        <v>374</v>
      </c>
    </row>
    <row r="83" spans="1:14" x14ac:dyDescent="0.25">
      <c r="A83" s="144" t="s">
        <v>188</v>
      </c>
      <c r="B83" s="145"/>
      <c r="C83" s="145"/>
      <c r="D83" s="145"/>
      <c r="E83" s="145"/>
      <c r="F83" s="145"/>
      <c r="G83" s="164">
        <v>1761</v>
      </c>
      <c r="H83" s="165"/>
      <c r="I83" s="165"/>
      <c r="J83" s="165"/>
      <c r="K83" s="164">
        <v>13555</v>
      </c>
      <c r="L83" s="166"/>
      <c r="M83" s="164">
        <f ca="1">IF(ISNUMBER(INDIRECT("K" &amp; ROW())/INDIRECT("G" &amp; ROW())),INDIRECT("K" &amp; ROW())/INDIRECT("G" &amp; ROW()), " ")</f>
        <v>7.6973310618966497</v>
      </c>
      <c r="N83" s="146" t="s">
        <v>374</v>
      </c>
    </row>
    <row r="84" spans="1:14" ht="30" customHeight="1" x14ac:dyDescent="0.25">
      <c r="A84" s="144" t="s">
        <v>189</v>
      </c>
      <c r="B84" s="145"/>
      <c r="C84" s="145"/>
      <c r="D84" s="145"/>
      <c r="E84" s="145"/>
      <c r="F84" s="145"/>
      <c r="G84" s="164">
        <v>209.33</v>
      </c>
      <c r="H84" s="165"/>
      <c r="I84" s="165"/>
      <c r="J84" s="165"/>
      <c r="K84" s="164">
        <v>1258.01</v>
      </c>
      <c r="L84" s="166"/>
      <c r="M84" s="164">
        <f ca="1">IF(ISNUMBER(INDIRECT("K" &amp; ROW())/INDIRECT("G" &amp; ROW())),INDIRECT("K" &amp; ROW())/INDIRECT("G" &amp; ROW()), " ")</f>
        <v>6.0096976066497874</v>
      </c>
      <c r="N84" s="146" t="s">
        <v>374</v>
      </c>
    </row>
    <row r="85" spans="1:14" x14ac:dyDescent="0.25">
      <c r="A85" s="147" t="s">
        <v>190</v>
      </c>
      <c r="B85" s="148"/>
      <c r="C85" s="148"/>
      <c r="D85" s="148"/>
      <c r="E85" s="148"/>
      <c r="F85" s="148"/>
      <c r="G85" s="167">
        <v>1970.33</v>
      </c>
      <c r="H85" s="168"/>
      <c r="I85" s="168"/>
      <c r="J85" s="168"/>
      <c r="K85" s="167">
        <v>14813.01</v>
      </c>
      <c r="L85" s="169"/>
      <c r="M85" s="167">
        <f ca="1">IF(ISNUMBER(INDIRECT("K" &amp; ROW())/INDIRECT("G" &amp; ROW())),INDIRECT("K" &amp; ROW())/INDIRECT("G" &amp; ROW()), " ")</f>
        <v>7.51803504996625</v>
      </c>
      <c r="N85" s="149" t="s">
        <v>374</v>
      </c>
    </row>
    <row r="86" spans="1:14" x14ac:dyDescent="0.25">
      <c r="A86" s="48"/>
      <c r="G86" s="67"/>
      <c r="H86" s="68"/>
      <c r="I86" s="68"/>
      <c r="J86" s="68"/>
      <c r="K86" s="67"/>
      <c r="L86" s="69"/>
      <c r="M86" s="67"/>
      <c r="N86" s="48"/>
    </row>
    <row r="87" spans="1:14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70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3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</sheetData>
  <mergeCells count="47">
    <mergeCell ref="A84:F84"/>
    <mergeCell ref="A85:F85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6:N36"/>
    <mergeCell ref="A42:N42"/>
    <mergeCell ref="A65:N65"/>
    <mergeCell ref="A66:N6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