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2" i="16"/>
  <c r="M33" i="16"/>
  <c r="M34" i="16"/>
  <c r="M35" i="16"/>
  <c r="M36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90" i="8"/>
  <c r="K89" i="8"/>
  <c r="H90" i="8"/>
  <c r="H89" i="8"/>
  <c r="J14" i="16"/>
  <c r="G14" i="16"/>
  <c r="K30" i="8"/>
  <c r="H30" i="8"/>
  <c r="A18" i="16"/>
  <c r="B34" i="8"/>
  <c r="M54" i="16"/>
  <c r="M58" i="16"/>
  <c r="M62" i="16"/>
  <c r="M66" i="16"/>
  <c r="M56" i="16"/>
  <c r="M57" i="16"/>
  <c r="M65" i="16"/>
  <c r="M55" i="16"/>
  <c r="M59" i="16"/>
  <c r="M63" i="16"/>
  <c r="M67" i="16"/>
  <c r="M60" i="16"/>
  <c r="M64" i="16"/>
  <c r="M6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7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7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7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7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7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7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7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9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9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<sst xmlns="http://schemas.openxmlformats.org/spreadsheetml/2006/main" count="462" uniqueCount="301">
  <si>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</si>
  <si>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</si>
  <si>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</si>
  <si>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</si>
  <si>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</si>
  <si>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</si>
  <si>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</si>
  <si>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</si>
  <si>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</si>
  <si>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</si>
  <si>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</si>
  <si>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</si>
  <si>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</si>
  <si>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</si>
  <si>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</si>
  <si>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</si>
  <si>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</si>
  <si>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</si>
  <si>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</si>
  <si>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</si>
  <si>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</si>
  <si>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</si>
  <si>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</si>
  <si>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</si>
  <si>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</si>
  <si>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</si>
  <si>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</si>
  <si>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</si>
  <si>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</si>
  <si>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</si>
  <si>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</si>
  <si>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</si>
  <si>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</si>
  <si>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</si>
  <si>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</si>
  <si>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</si>
  <si>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</si>
  <si>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</si>
  <si>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</si>
  <si>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</si>
  <si>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</si>
  <si>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</si>
  <si>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</si>
  <si>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</si>
  <si>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</si>
  <si>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</si>
  <si>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</si>
  <si>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</si>
  <si>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</si>
  <si>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</si>
  <si>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</si>
  <si>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</si>
  <si>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</si>
  <si>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</si>
  <si>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</si>
  <si>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</si>
  <si>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</si>
  <si>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</si>
  <si>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</si>
  <si>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</si>
  <si>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</si>
  <si>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</si>
  <si>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</si>
  <si>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</si>
  <si>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</si>
  <si>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31.12.2015</t>
  </si>
  <si>
    <t>01.09.2015</t>
  </si>
  <si>
    <t>30.09.2015</t>
  </si>
  <si>
    <t>О ПРИЕМКЕ ВЫПОЛНЕННЫХ РАБОТ за Сентябрь 2015</t>
  </si>
  <si>
    <t>на Кирова 6</t>
  </si>
  <si>
    <t>Сдал:  _________________ //</t>
  </si>
  <si>
    <t>Принял:  _________________ //</t>
  </si>
  <si>
    <t>Раздел 1. ЯНВАРЬ</t>
  </si>
  <si>
    <t>кв.9</t>
  </si>
  <si>
    <t>ТЕРр65-10-1
Очистка канализационной сети: внутренней
100 м трубопровода
НР 88%=103%*0.85 от ФОТ
СП 48%=60%*0.8 от ФОТ</t>
  </si>
  <si>
    <t>0,2
88
48</t>
  </si>
  <si>
    <t>332,63
_____
174,41</t>
  </si>
  <si>
    <t>102
69
40</t>
  </si>
  <si>
    <t>67
_____
35</t>
  </si>
  <si>
    <t>942
703
384</t>
  </si>
  <si>
    <t>799
_____
142</t>
  </si>
  <si>
    <t>Р</t>
  </si>
  <si>
    <t>Раздел 2. АПРЕЛЬ</t>
  </si>
  <si>
    <t>1,2 подъезд</t>
  </si>
  <si>
    <t>0,1
88
48</t>
  </si>
  <si>
    <t>51
34
20</t>
  </si>
  <si>
    <t>33
_____
18</t>
  </si>
  <si>
    <t>471
351
192</t>
  </si>
  <si>
    <t>399
_____
71</t>
  </si>
  <si>
    <t>1 подъезд</t>
  </si>
  <si>
    <t>ТЕРр61-2-1
Ремонт штукатурки внутренних стен по камню известковым раствором площадью отдельных мест: до 1 м2 толщиной слоя до 20 мм
100 м2 отремонтированной поверхности
НР 67%=79%*0.85 от ФОТ
СП 40%=50%*0.8 от ФОТ</t>
  </si>
  <si>
    <t>0,055
67
40</t>
  </si>
  <si>
    <t>2274,38
_____
1664,29</t>
  </si>
  <si>
    <t>22,6
_____
9,39</t>
  </si>
  <si>
    <t>218
100
63</t>
  </si>
  <si>
    <t>125
_____
92</t>
  </si>
  <si>
    <t>1
_____
1</t>
  </si>
  <si>
    <t>1777
1010
603</t>
  </si>
  <si>
    <t>1501
_____
270</t>
  </si>
  <si>
    <t>6
_____
6</t>
  </si>
  <si>
    <t>Кровля</t>
  </si>
  <si>
    <t>ТЕР33-04-042-01
ПРИМ. Демонтаж опор антенных : без приставок одностоечных
1 опора
НР 80%=105%*(0.9*0.85) от ФОТ
СП 41%=60%*(0.85*0.8) от ФОТ</t>
  </si>
  <si>
    <t>2
80
41</t>
  </si>
  <si>
    <t>64,5
_____
6,17</t>
  </si>
  <si>
    <t>148
29
16</t>
  </si>
  <si>
    <t>129
_____
12</t>
  </si>
  <si>
    <t>1085
297
152</t>
  </si>
  <si>
    <t>862
_____
148</t>
  </si>
  <si>
    <t>Раздел 3. МАЙ</t>
  </si>
  <si>
    <t>подъезд</t>
  </si>
  <si>
    <t>Раздел 4. ИЮЛЬ</t>
  </si>
  <si>
    <t>0,06
88
48</t>
  </si>
  <si>
    <t>30
21
12</t>
  </si>
  <si>
    <t>20
_____
10</t>
  </si>
  <si>
    <t>282
211
115</t>
  </si>
  <si>
    <t>240
_____
42</t>
  </si>
  <si>
    <t>Раздел 5. АВГУСТ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</si>
  <si>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</si>
  <si>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</si>
  <si>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</si>
  <si>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</si>
  <si>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</si>
  <si>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</si>
  <si>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169
73
40</t>
  </si>
  <si>
    <t>83
_____
86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</si>
  <si>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</si>
  <si>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0,01
88
48</t>
  </si>
  <si>
    <t>1243,2
_____
3178,6</t>
  </si>
  <si>
    <t>174,53
_____
4,21</t>
  </si>
  <si>
    <t>46
12
7</t>
  </si>
  <si>
    <t>12
_____
32</t>
  </si>
  <si>
    <t>300
132
72</t>
  </si>
  <si>
    <t>149
_____
141</t>
  </si>
  <si>
    <t>10
_____
1</t>
  </si>
  <si>
    <t>ТСЦ-507-1972
Отводы 90 град. с радиусом кривизны R=1,5 Ду на Ру до 16 МПа (160 кгс/см2), диаметром условного прохода: 40 мм, наружным диаметром 45 мм, толщиной стенки 4 мм
шт.</t>
  </si>
  <si>
    <t>1
88
48</t>
  </si>
  <si>
    <t xml:space="preserve">
_____
22</t>
  </si>
  <si>
    <t xml:space="preserve">
_____
77</t>
  </si>
  <si>
    <t>М</t>
  </si>
  <si>
    <t>кв.9-12</t>
  </si>
  <si>
    <t>кв.6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</si>
  <si>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</si>
  <si>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0,005
88
48</t>
  </si>
  <si>
    <t>1000,16
_____
1380,62</t>
  </si>
  <si>
    <t>54,89
_____
1,4</t>
  </si>
  <si>
    <t>12
5
3</t>
  </si>
  <si>
    <t>5
_____
7</t>
  </si>
  <si>
    <t>92
53
29</t>
  </si>
  <si>
    <t>60
_____
31</t>
  </si>
  <si>
    <t>23
3
2</t>
  </si>
  <si>
    <t>3
_____
20</t>
  </si>
  <si>
    <t>85
36
20</t>
  </si>
  <si>
    <t>41
_____
44</t>
  </si>
  <si>
    <t>Раздел 6. СЕНТЯБРЬ</t>
  </si>
  <si>
    <t>кв.7</t>
  </si>
  <si>
    <t>0,03
88
48</t>
  </si>
  <si>
    <t>138
38
22</t>
  </si>
  <si>
    <t>37
_____
96</t>
  </si>
  <si>
    <t>900
396
216</t>
  </si>
  <si>
    <t>448
_____
423</t>
  </si>
  <si>
    <t>29
_____
2</t>
  </si>
  <si>
    <t>кв.16</t>
  </si>
  <si>
    <t>кв.2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</si>
  <si>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</si>
  <si>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1243,2
_____
3595,9</t>
  </si>
  <si>
    <t>25
6
4</t>
  </si>
  <si>
    <t>6
_____
18</t>
  </si>
  <si>
    <t>159
66
36</t>
  </si>
  <si>
    <t>75
_____
79</t>
  </si>
  <si>
    <t>Итого прямые затраты по акту</t>
  </si>
  <si>
    <t>412
_____
433</t>
  </si>
  <si>
    <t>138
_____
13</t>
  </si>
  <si>
    <t>4957
_____
1592</t>
  </si>
  <si>
    <t>917
_____
157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</si>
  <si>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</si>
  <si>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</si>
  <si>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</si>
  <si>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</si>
  <si>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</si>
  <si>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</si>
  <si>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</si>
  <si>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</si>
  <si>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Штукатурные работы (ремонтно-строительные)</t>
  </si>
  <si>
    <t xml:space="preserve">    Линии электропередачи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</si>
  <si>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</si>
  <si>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</si>
  <si>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</si>
  <si>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</si>
  <si>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</si>
  <si>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</si>
  <si>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</si>
  <si>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</si>
  <si>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</si>
  <si>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</si>
  <si>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</si>
  <si>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</si>
  <si>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</si>
  <si>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</si>
  <si>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</si>
  <si>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</si>
  <si>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</si>
  <si>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</si>
  <si>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</si>
  <si>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</si>
  <si>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</si>
  <si>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</si>
  <si>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</si>
  <si>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</si>
  <si>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</si>
  <si>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</si>
  <si>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</si>
  <si>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</si>
  <si>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</si>
  <si>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</si>
  <si>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</si>
  <si>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</si>
  <si>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</si>
  <si>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</si>
  <si>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</si>
  <si>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</si>
  <si>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</si>
  <si>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Машины бурильно-крановые: на автомобиле, глубина бурения 3,5 м</t>
  </si>
  <si>
    <t xml:space="preserve">137,21
</t>
  </si>
  <si>
    <t xml:space="preserve">926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</si>
  <si>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</si>
  <si>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</si>
  <si>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</si>
  <si>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</si>
  <si>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</si>
  <si>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</si>
  <si>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</si>
  <si>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</si>
  <si>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</si>
  <si>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</si>
  <si>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</si>
  <si>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</si>
  <si>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</si>
  <si>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</si>
  <si>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</si>
  <si>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</si>
  <si>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</si>
  <si>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</si>
  <si>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</si>
  <si>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</si>
  <si>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</si>
  <si>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</si>
  <si>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</si>
  <si>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</si>
  <si>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</si>
  <si>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</si>
  <si>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</si>
  <si>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</si>
  <si>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</si>
  <si>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</si>
  <si>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</si>
  <si>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</si>
  <si>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</si>
  <si>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</si>
  <si>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</si>
  <si>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</si>
  <si>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</si>
  <si>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</si>
  <si>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</si>
  <si>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</si>
  <si>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</si>
  <si>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</si>
  <si>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</si>
  <si>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</si>
  <si>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</si>
  <si>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</si>
  <si>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125,37
</t>
  </si>
  <si>
    <t>МТРиЭ ЧО, Пост.от 14.05.2015 г. №19/1, п.183*3.84/1000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</si>
  <si>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</si>
  <si>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</si>
  <si>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</si>
  <si>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</si>
  <si>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</si>
  <si>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</si>
  <si>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</si>
  <si>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</si>
  <si>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</si>
  <si>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</si>
  <si>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</si>
  <si>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402-0086</t>
  </si>
  <si>
    <t>Раствор готовый отделочный тяжелый: известковый 1:2,5</t>
  </si>
  <si>
    <t xml:space="preserve">756
</t>
  </si>
  <si>
    <t xml:space="preserve">2227,85
</t>
  </si>
  <si>
    <t>МТРиЭ ЧО, Пост.от 14.05.2015 г. №19/1, п.082</t>
  </si>
  <si>
    <t>411-0001</t>
  </si>
  <si>
    <t>Вода</t>
  </si>
  <si>
    <t xml:space="preserve">3,11
</t>
  </si>
  <si>
    <t xml:space="preserve">22,77
</t>
  </si>
  <si>
    <t>Среднее (26.01.015, 26.01.017)</t>
  </si>
  <si>
    <t>ТСЦ-507-1972</t>
  </si>
  <si>
    <t>Отводы 90 град. с радиусом кривизны R=1,5 Ду на Ру до 16 МПа (160 кгс/см2), диаметром условного прохода: 40 мм, наружным диаметром 45 мм, толщиной стенки 4 мм</t>
  </si>
  <si>
    <t xml:space="preserve">22
</t>
  </si>
  <si>
    <t xml:space="preserve">77,1
</t>
  </si>
  <si>
    <t xml:space="preserve">          Неучтенные ресурсы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</si>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</sst>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8"/>
  <sheetViews>
    <sheetView showGridLines="0" tabSelected="1" topLeftCell="A76" workbookViewId="0">
      <selection activeCell="A82" sqref="A82:IV8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38.22</v>
      </c>
      <c r="X14" s="27">
        <v>38.22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0.93</v>
      </c>
      <c r="X15" s="27">
        <v>0.93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2" t="s">
        <v>67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1747.4/1000</f>
        <v>1.7474000000000001</v>
      </c>
      <c r="I27" s="85"/>
      <c r="J27" s="35" t="s">
        <v>5</v>
      </c>
      <c r="K27" s="86">
        <f>14542.72/1000</f>
        <v>14.542719999999999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3.9149999999999997E-2</v>
      </c>
      <c r="I30" s="85"/>
      <c r="J30" s="35" t="s">
        <v>7</v>
      </c>
      <c r="K30" s="86">
        <f>(X14+X15)/1000</f>
        <v>3.9149999999999997E-2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425</v>
      </c>
      <c r="Z30" s="71">
        <v>405</v>
      </c>
      <c r="AA30" s="71">
        <v>240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425/1000</f>
        <v>0.42499999999999999</v>
      </c>
      <c r="I31" s="85"/>
      <c r="J31" s="35" t="s">
        <v>5</v>
      </c>
      <c r="K31" s="86">
        <f>5114/1000</f>
        <v>5.1139999999999999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5114</v>
      </c>
      <c r="Z31" s="72">
        <v>4155</v>
      </c>
      <c r="AA31" s="72">
        <v>2308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8">
        <v>1</v>
      </c>
      <c r="B42" s="139">
        <v>1</v>
      </c>
      <c r="C42" s="140" t="s">
        <v>74</v>
      </c>
      <c r="D42" s="141" t="s">
        <v>75</v>
      </c>
      <c r="E42" s="142">
        <v>508.07</v>
      </c>
      <c r="F42" s="143" t="s">
        <v>76</v>
      </c>
      <c r="G42" s="142">
        <v>1.03</v>
      </c>
      <c r="H42" s="142" t="s">
        <v>77</v>
      </c>
      <c r="I42" s="142" t="s">
        <v>78</v>
      </c>
      <c r="J42" s="142"/>
      <c r="K42" s="142" t="s">
        <v>79</v>
      </c>
      <c r="L42" s="143" t="s">
        <v>80</v>
      </c>
      <c r="M42" s="143"/>
      <c r="N42" s="143" t="s">
        <v>81</v>
      </c>
      <c r="O42" s="143"/>
      <c r="P42" s="143"/>
      <c r="Q42" s="143"/>
      <c r="R42" s="143"/>
      <c r="S42" s="143"/>
      <c r="T42" s="143"/>
      <c r="U42" s="143"/>
      <c r="V42" s="143">
        <v>1</v>
      </c>
    </row>
    <row r="43" spans="1:22" ht="19.350000000000001" customHeight="1" x14ac:dyDescent="0.25">
      <c r="A43" s="128" t="s">
        <v>82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83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57" x14ac:dyDescent="0.25">
      <c r="A45" s="132">
        <v>2</v>
      </c>
      <c r="B45" s="133">
        <v>2</v>
      </c>
      <c r="C45" s="134" t="s">
        <v>74</v>
      </c>
      <c r="D45" s="135" t="s">
        <v>84</v>
      </c>
      <c r="E45" s="136">
        <v>508.07</v>
      </c>
      <c r="F45" s="137" t="s">
        <v>76</v>
      </c>
      <c r="G45" s="136">
        <v>1.03</v>
      </c>
      <c r="H45" s="136" t="s">
        <v>85</v>
      </c>
      <c r="I45" s="136" t="s">
        <v>86</v>
      </c>
      <c r="J45" s="136"/>
      <c r="K45" s="136" t="s">
        <v>87</v>
      </c>
      <c r="L45" s="137" t="s">
        <v>88</v>
      </c>
      <c r="M45" s="137"/>
      <c r="N45" s="137" t="s">
        <v>81</v>
      </c>
      <c r="O45" s="137"/>
      <c r="P45" s="137"/>
      <c r="Q45" s="137"/>
      <c r="R45" s="137"/>
      <c r="S45" s="137"/>
      <c r="T45" s="137"/>
      <c r="U45" s="137"/>
      <c r="V45" s="137">
        <v>1</v>
      </c>
    </row>
    <row r="46" spans="1:22" ht="18.45" customHeight="1" x14ac:dyDescent="0.25">
      <c r="A46" s="130" t="s">
        <v>89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91.2" x14ac:dyDescent="0.25">
      <c r="A47" s="132">
        <v>3</v>
      </c>
      <c r="B47" s="133">
        <v>4</v>
      </c>
      <c r="C47" s="134" t="s">
        <v>90</v>
      </c>
      <c r="D47" s="135" t="s">
        <v>91</v>
      </c>
      <c r="E47" s="136">
        <v>3961.27</v>
      </c>
      <c r="F47" s="137" t="s">
        <v>92</v>
      </c>
      <c r="G47" s="136" t="s">
        <v>93</v>
      </c>
      <c r="H47" s="136" t="s">
        <v>94</v>
      </c>
      <c r="I47" s="136" t="s">
        <v>95</v>
      </c>
      <c r="J47" s="136" t="s">
        <v>96</v>
      </c>
      <c r="K47" s="136" t="s">
        <v>97</v>
      </c>
      <c r="L47" s="137" t="s">
        <v>98</v>
      </c>
      <c r="M47" s="137"/>
      <c r="N47" s="137" t="s">
        <v>81</v>
      </c>
      <c r="O47" s="137"/>
      <c r="P47" s="137"/>
      <c r="Q47" s="137"/>
      <c r="R47" s="137"/>
      <c r="S47" s="137"/>
      <c r="T47" s="137"/>
      <c r="U47" s="137"/>
      <c r="V47" s="137" t="s">
        <v>99</v>
      </c>
    </row>
    <row r="48" spans="1:22" ht="18.45" customHeight="1" x14ac:dyDescent="0.25">
      <c r="A48" s="130" t="s">
        <v>100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68.400000000000006" x14ac:dyDescent="0.25">
      <c r="A49" s="138">
        <v>4</v>
      </c>
      <c r="B49" s="139">
        <v>6</v>
      </c>
      <c r="C49" s="140" t="s">
        <v>101</v>
      </c>
      <c r="D49" s="141" t="s">
        <v>102</v>
      </c>
      <c r="E49" s="142">
        <v>73.790000000000006</v>
      </c>
      <c r="F49" s="143">
        <v>9.2899999999999991</v>
      </c>
      <c r="G49" s="142" t="s">
        <v>103</v>
      </c>
      <c r="H49" s="142" t="s">
        <v>104</v>
      </c>
      <c r="I49" s="142">
        <v>19</v>
      </c>
      <c r="J49" s="142" t="s">
        <v>105</v>
      </c>
      <c r="K49" s="142" t="s">
        <v>106</v>
      </c>
      <c r="L49" s="143">
        <v>223</v>
      </c>
      <c r="M49" s="143"/>
      <c r="N49" s="143" t="s">
        <v>81</v>
      </c>
      <c r="O49" s="143"/>
      <c r="P49" s="143"/>
      <c r="Q49" s="143"/>
      <c r="R49" s="143"/>
      <c r="S49" s="143"/>
      <c r="T49" s="143"/>
      <c r="U49" s="143"/>
      <c r="V49" s="143" t="s">
        <v>107</v>
      </c>
    </row>
    <row r="50" spans="1:22" ht="19.350000000000001" customHeight="1" x14ac:dyDescent="0.25">
      <c r="A50" s="128" t="s">
        <v>108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109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57" x14ac:dyDescent="0.25">
      <c r="A52" s="138">
        <v>5</v>
      </c>
      <c r="B52" s="139">
        <v>7</v>
      </c>
      <c r="C52" s="140" t="s">
        <v>74</v>
      </c>
      <c r="D52" s="141" t="s">
        <v>84</v>
      </c>
      <c r="E52" s="142">
        <v>508.07</v>
      </c>
      <c r="F52" s="143" t="s">
        <v>76</v>
      </c>
      <c r="G52" s="142">
        <v>1.03</v>
      </c>
      <c r="H52" s="142" t="s">
        <v>85</v>
      </c>
      <c r="I52" s="142" t="s">
        <v>86</v>
      </c>
      <c r="J52" s="142"/>
      <c r="K52" s="142" t="s">
        <v>87</v>
      </c>
      <c r="L52" s="143" t="s">
        <v>88</v>
      </c>
      <c r="M52" s="143"/>
      <c r="N52" s="143" t="s">
        <v>81</v>
      </c>
      <c r="O52" s="143"/>
      <c r="P52" s="143"/>
      <c r="Q52" s="143"/>
      <c r="R52" s="143"/>
      <c r="S52" s="143"/>
      <c r="T52" s="143"/>
      <c r="U52" s="143"/>
      <c r="V52" s="143">
        <v>1</v>
      </c>
    </row>
    <row r="53" spans="1:22" ht="19.350000000000001" customHeight="1" x14ac:dyDescent="0.25">
      <c r="A53" s="128" t="s">
        <v>110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</row>
    <row r="54" spans="1:22" ht="57" x14ac:dyDescent="0.25">
      <c r="A54" s="138">
        <v>6</v>
      </c>
      <c r="B54" s="139">
        <v>8</v>
      </c>
      <c r="C54" s="140" t="s">
        <v>74</v>
      </c>
      <c r="D54" s="141" t="s">
        <v>111</v>
      </c>
      <c r="E54" s="142">
        <v>508.07</v>
      </c>
      <c r="F54" s="143" t="s">
        <v>76</v>
      </c>
      <c r="G54" s="142">
        <v>1.03</v>
      </c>
      <c r="H54" s="142" t="s">
        <v>112</v>
      </c>
      <c r="I54" s="142" t="s">
        <v>113</v>
      </c>
      <c r="J54" s="142"/>
      <c r="K54" s="142" t="s">
        <v>114</v>
      </c>
      <c r="L54" s="143" t="s">
        <v>115</v>
      </c>
      <c r="M54" s="143"/>
      <c r="N54" s="143" t="s">
        <v>81</v>
      </c>
      <c r="O54" s="143"/>
      <c r="P54" s="143"/>
      <c r="Q54" s="143"/>
      <c r="R54" s="143"/>
      <c r="S54" s="143"/>
      <c r="T54" s="143"/>
      <c r="U54" s="143"/>
      <c r="V54" s="143"/>
    </row>
    <row r="55" spans="1:22" ht="19.350000000000001" customHeight="1" x14ac:dyDescent="0.25">
      <c r="A55" s="128" t="s">
        <v>116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18.45" customHeight="1" x14ac:dyDescent="0.25">
      <c r="A56" s="130" t="s">
        <v>73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68.400000000000006" x14ac:dyDescent="0.25">
      <c r="A57" s="132">
        <v>7</v>
      </c>
      <c r="B57" s="133">
        <v>9</v>
      </c>
      <c r="C57" s="134" t="s">
        <v>117</v>
      </c>
      <c r="D57" s="135" t="s">
        <v>118</v>
      </c>
      <c r="E57" s="136">
        <v>2250.2399999999998</v>
      </c>
      <c r="F57" s="137" t="s">
        <v>119</v>
      </c>
      <c r="G57" s="136" t="s">
        <v>120</v>
      </c>
      <c r="H57" s="136" t="s">
        <v>121</v>
      </c>
      <c r="I57" s="136" t="s">
        <v>122</v>
      </c>
      <c r="J57" s="136"/>
      <c r="K57" s="136" t="s">
        <v>123</v>
      </c>
      <c r="L57" s="137" t="s">
        <v>124</v>
      </c>
      <c r="M57" s="137"/>
      <c r="N57" s="137" t="s">
        <v>81</v>
      </c>
      <c r="O57" s="137"/>
      <c r="P57" s="137"/>
      <c r="Q57" s="137"/>
      <c r="R57" s="137"/>
      <c r="S57" s="137"/>
      <c r="T57" s="137"/>
      <c r="U57" s="137"/>
      <c r="V57" s="137"/>
    </row>
    <row r="58" spans="1:22" ht="91.2" x14ac:dyDescent="0.25">
      <c r="A58" s="132">
        <v>8</v>
      </c>
      <c r="B58" s="133">
        <v>10</v>
      </c>
      <c r="C58" s="134" t="s">
        <v>125</v>
      </c>
      <c r="D58" s="135" t="s">
        <v>126</v>
      </c>
      <c r="E58" s="136">
        <v>4596.33</v>
      </c>
      <c r="F58" s="137" t="s">
        <v>127</v>
      </c>
      <c r="G58" s="136" t="s">
        <v>128</v>
      </c>
      <c r="H58" s="136" t="s">
        <v>129</v>
      </c>
      <c r="I58" s="136" t="s">
        <v>130</v>
      </c>
      <c r="J58" s="136">
        <v>2</v>
      </c>
      <c r="K58" s="136" t="s">
        <v>131</v>
      </c>
      <c r="L58" s="137" t="s">
        <v>132</v>
      </c>
      <c r="M58" s="137"/>
      <c r="N58" s="137" t="s">
        <v>81</v>
      </c>
      <c r="O58" s="137"/>
      <c r="P58" s="137"/>
      <c r="Q58" s="137"/>
      <c r="R58" s="137"/>
      <c r="S58" s="137"/>
      <c r="T58" s="137"/>
      <c r="U58" s="137"/>
      <c r="V58" s="137" t="s">
        <v>133</v>
      </c>
    </row>
    <row r="59" spans="1:22" ht="68.400000000000006" x14ac:dyDescent="0.25">
      <c r="A59" s="132">
        <v>9</v>
      </c>
      <c r="B59" s="133">
        <v>11</v>
      </c>
      <c r="C59" s="134" t="s">
        <v>134</v>
      </c>
      <c r="D59" s="135" t="s">
        <v>135</v>
      </c>
      <c r="E59" s="136">
        <v>22</v>
      </c>
      <c r="F59" s="137" t="s">
        <v>136</v>
      </c>
      <c r="G59" s="136"/>
      <c r="H59" s="136">
        <v>22</v>
      </c>
      <c r="I59" s="136" t="s">
        <v>136</v>
      </c>
      <c r="J59" s="136"/>
      <c r="K59" s="136">
        <v>77</v>
      </c>
      <c r="L59" s="137" t="s">
        <v>137</v>
      </c>
      <c r="M59" s="137"/>
      <c r="N59" s="137" t="s">
        <v>138</v>
      </c>
      <c r="O59" s="137"/>
      <c r="P59" s="137"/>
      <c r="Q59" s="137"/>
      <c r="R59" s="137"/>
      <c r="S59" s="137"/>
      <c r="T59" s="137"/>
      <c r="U59" s="137"/>
      <c r="V59" s="137"/>
    </row>
    <row r="60" spans="1:22" ht="18.45" customHeight="1" x14ac:dyDescent="0.25">
      <c r="A60" s="130" t="s">
        <v>139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57" x14ac:dyDescent="0.25">
      <c r="A61" s="132">
        <v>10</v>
      </c>
      <c r="B61" s="133">
        <v>12</v>
      </c>
      <c r="C61" s="134" t="s">
        <v>74</v>
      </c>
      <c r="D61" s="135" t="s">
        <v>111</v>
      </c>
      <c r="E61" s="136">
        <v>508.07</v>
      </c>
      <c r="F61" s="137" t="s">
        <v>76</v>
      </c>
      <c r="G61" s="136">
        <v>1.03</v>
      </c>
      <c r="H61" s="136" t="s">
        <v>112</v>
      </c>
      <c r="I61" s="136" t="s">
        <v>113</v>
      </c>
      <c r="J61" s="136"/>
      <c r="K61" s="136" t="s">
        <v>114</v>
      </c>
      <c r="L61" s="137" t="s">
        <v>115</v>
      </c>
      <c r="M61" s="137"/>
      <c r="N61" s="137" t="s">
        <v>81</v>
      </c>
      <c r="O61" s="137"/>
      <c r="P61" s="137"/>
      <c r="Q61" s="137"/>
      <c r="R61" s="137"/>
      <c r="S61" s="137"/>
      <c r="T61" s="137"/>
      <c r="U61" s="137"/>
      <c r="V61" s="137"/>
    </row>
    <row r="62" spans="1:22" ht="18.45" customHeight="1" x14ac:dyDescent="0.25">
      <c r="A62" s="130" t="s">
        <v>140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79.8" x14ac:dyDescent="0.25">
      <c r="A63" s="132">
        <v>11</v>
      </c>
      <c r="B63" s="133">
        <v>13</v>
      </c>
      <c r="C63" s="134" t="s">
        <v>141</v>
      </c>
      <c r="D63" s="135" t="s">
        <v>142</v>
      </c>
      <c r="E63" s="136">
        <v>2435.67</v>
      </c>
      <c r="F63" s="137" t="s">
        <v>143</v>
      </c>
      <c r="G63" s="136" t="s">
        <v>144</v>
      </c>
      <c r="H63" s="136" t="s">
        <v>145</v>
      </c>
      <c r="I63" s="136" t="s">
        <v>146</v>
      </c>
      <c r="J63" s="136"/>
      <c r="K63" s="136" t="s">
        <v>147</v>
      </c>
      <c r="L63" s="137" t="s">
        <v>148</v>
      </c>
      <c r="M63" s="137"/>
      <c r="N63" s="137" t="s">
        <v>81</v>
      </c>
      <c r="O63" s="137"/>
      <c r="P63" s="137"/>
      <c r="Q63" s="137"/>
      <c r="R63" s="137"/>
      <c r="S63" s="137"/>
      <c r="T63" s="137"/>
      <c r="U63" s="137"/>
      <c r="V63" s="137">
        <v>1</v>
      </c>
    </row>
    <row r="64" spans="1:22" ht="68.400000000000006" x14ac:dyDescent="0.25">
      <c r="A64" s="138">
        <v>12</v>
      </c>
      <c r="B64" s="139">
        <v>14</v>
      </c>
      <c r="C64" s="140" t="s">
        <v>117</v>
      </c>
      <c r="D64" s="141" t="s">
        <v>126</v>
      </c>
      <c r="E64" s="142">
        <v>2250.2399999999998</v>
      </c>
      <c r="F64" s="143" t="s">
        <v>119</v>
      </c>
      <c r="G64" s="142" t="s">
        <v>120</v>
      </c>
      <c r="H64" s="142" t="s">
        <v>149</v>
      </c>
      <c r="I64" s="142" t="s">
        <v>150</v>
      </c>
      <c r="J64" s="142"/>
      <c r="K64" s="142" t="s">
        <v>151</v>
      </c>
      <c r="L64" s="143" t="s">
        <v>152</v>
      </c>
      <c r="M64" s="143"/>
      <c r="N64" s="143" t="s">
        <v>81</v>
      </c>
      <c r="O64" s="143"/>
      <c r="P64" s="143"/>
      <c r="Q64" s="143"/>
      <c r="R64" s="143"/>
      <c r="S64" s="143"/>
      <c r="T64" s="143"/>
      <c r="U64" s="143"/>
      <c r="V64" s="143"/>
    </row>
    <row r="65" spans="1:22" ht="19.350000000000001" customHeight="1" x14ac:dyDescent="0.25">
      <c r="A65" s="128" t="s">
        <v>153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</row>
    <row r="66" spans="1:22" ht="18.45" customHeight="1" x14ac:dyDescent="0.25">
      <c r="A66" s="130" t="s">
        <v>154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91.2" x14ac:dyDescent="0.25">
      <c r="A67" s="132">
        <v>13</v>
      </c>
      <c r="B67" s="133">
        <v>15</v>
      </c>
      <c r="C67" s="134" t="s">
        <v>125</v>
      </c>
      <c r="D67" s="135" t="s">
        <v>155</v>
      </c>
      <c r="E67" s="136">
        <v>4596.33</v>
      </c>
      <c r="F67" s="137" t="s">
        <v>127</v>
      </c>
      <c r="G67" s="136" t="s">
        <v>128</v>
      </c>
      <c r="H67" s="136" t="s">
        <v>156</v>
      </c>
      <c r="I67" s="136" t="s">
        <v>157</v>
      </c>
      <c r="J67" s="136">
        <v>5</v>
      </c>
      <c r="K67" s="136" t="s">
        <v>158</v>
      </c>
      <c r="L67" s="137" t="s">
        <v>159</v>
      </c>
      <c r="M67" s="137"/>
      <c r="N67" s="137" t="s">
        <v>81</v>
      </c>
      <c r="O67" s="137"/>
      <c r="P67" s="137"/>
      <c r="Q67" s="137"/>
      <c r="R67" s="137"/>
      <c r="S67" s="137"/>
      <c r="T67" s="137"/>
      <c r="U67" s="137"/>
      <c r="V67" s="137" t="s">
        <v>160</v>
      </c>
    </row>
    <row r="68" spans="1:22" ht="18.45" customHeight="1" x14ac:dyDescent="0.25">
      <c r="A68" s="130" t="s">
        <v>161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1:22" ht="79.8" x14ac:dyDescent="0.25">
      <c r="A69" s="132">
        <v>14</v>
      </c>
      <c r="B69" s="133">
        <v>16</v>
      </c>
      <c r="C69" s="134" t="s">
        <v>141</v>
      </c>
      <c r="D69" s="135" t="s">
        <v>142</v>
      </c>
      <c r="E69" s="136">
        <v>2435.67</v>
      </c>
      <c r="F69" s="137" t="s">
        <v>143</v>
      </c>
      <c r="G69" s="136" t="s">
        <v>144</v>
      </c>
      <c r="H69" s="136" t="s">
        <v>145</v>
      </c>
      <c r="I69" s="136" t="s">
        <v>146</v>
      </c>
      <c r="J69" s="136"/>
      <c r="K69" s="136" t="s">
        <v>147</v>
      </c>
      <c r="L69" s="137" t="s">
        <v>148</v>
      </c>
      <c r="M69" s="137"/>
      <c r="N69" s="137" t="s">
        <v>81</v>
      </c>
      <c r="O69" s="137"/>
      <c r="P69" s="137"/>
      <c r="Q69" s="137"/>
      <c r="R69" s="137"/>
      <c r="S69" s="137"/>
      <c r="T69" s="137"/>
      <c r="U69" s="137"/>
      <c r="V69" s="137">
        <v>1</v>
      </c>
    </row>
    <row r="70" spans="1:22" ht="18.45" customHeight="1" x14ac:dyDescent="0.25">
      <c r="A70" s="130" t="s">
        <v>73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57" x14ac:dyDescent="0.25">
      <c r="A71" s="132">
        <v>15</v>
      </c>
      <c r="B71" s="133">
        <v>17</v>
      </c>
      <c r="C71" s="134" t="s">
        <v>74</v>
      </c>
      <c r="D71" s="135" t="s">
        <v>111</v>
      </c>
      <c r="E71" s="136">
        <v>508.07</v>
      </c>
      <c r="F71" s="137" t="s">
        <v>76</v>
      </c>
      <c r="G71" s="136">
        <v>1.03</v>
      </c>
      <c r="H71" s="136" t="s">
        <v>112</v>
      </c>
      <c r="I71" s="136" t="s">
        <v>113</v>
      </c>
      <c r="J71" s="136"/>
      <c r="K71" s="136" t="s">
        <v>114</v>
      </c>
      <c r="L71" s="137" t="s">
        <v>115</v>
      </c>
      <c r="M71" s="137"/>
      <c r="N71" s="137" t="s">
        <v>81</v>
      </c>
      <c r="O71" s="137"/>
      <c r="P71" s="137"/>
      <c r="Q71" s="137"/>
      <c r="R71" s="137"/>
      <c r="S71" s="137"/>
      <c r="T71" s="137"/>
      <c r="U71" s="137"/>
      <c r="V71" s="137"/>
    </row>
    <row r="72" spans="1:22" ht="18.45" customHeight="1" x14ac:dyDescent="0.25">
      <c r="A72" s="130" t="s">
        <v>162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79.8" x14ac:dyDescent="0.25">
      <c r="A73" s="138">
        <v>16</v>
      </c>
      <c r="B73" s="139">
        <v>18</v>
      </c>
      <c r="C73" s="140" t="s">
        <v>163</v>
      </c>
      <c r="D73" s="141" t="s">
        <v>142</v>
      </c>
      <c r="E73" s="142">
        <v>5013.63</v>
      </c>
      <c r="F73" s="143" t="s">
        <v>164</v>
      </c>
      <c r="G73" s="142" t="s">
        <v>128</v>
      </c>
      <c r="H73" s="142" t="s">
        <v>165</v>
      </c>
      <c r="I73" s="142" t="s">
        <v>166</v>
      </c>
      <c r="J73" s="142">
        <v>1</v>
      </c>
      <c r="K73" s="142" t="s">
        <v>167</v>
      </c>
      <c r="L73" s="143" t="s">
        <v>168</v>
      </c>
      <c r="M73" s="143"/>
      <c r="N73" s="143" t="s">
        <v>81</v>
      </c>
      <c r="O73" s="143"/>
      <c r="P73" s="143"/>
      <c r="Q73" s="143"/>
      <c r="R73" s="143"/>
      <c r="S73" s="143"/>
      <c r="T73" s="143"/>
      <c r="U73" s="143"/>
      <c r="V73" s="143">
        <v>5</v>
      </c>
    </row>
    <row r="74" spans="1:22" ht="34.200000000000003" x14ac:dyDescent="0.25">
      <c r="A74" s="144" t="s">
        <v>169</v>
      </c>
      <c r="B74" s="145"/>
      <c r="C74" s="145"/>
      <c r="D74" s="145"/>
      <c r="E74" s="145"/>
      <c r="F74" s="145"/>
      <c r="G74" s="145"/>
      <c r="H74" s="146">
        <v>983</v>
      </c>
      <c r="I74" s="146" t="s">
        <v>170</v>
      </c>
      <c r="J74" s="146" t="s">
        <v>171</v>
      </c>
      <c r="K74" s="146">
        <v>7466</v>
      </c>
      <c r="L74" s="146" t="s">
        <v>172</v>
      </c>
      <c r="M74" s="146"/>
      <c r="N74" s="146"/>
      <c r="O74" s="146"/>
      <c r="P74" s="146"/>
      <c r="Q74" s="146"/>
      <c r="R74" s="146"/>
      <c r="S74" s="146"/>
      <c r="T74" s="146"/>
      <c r="U74" s="146"/>
      <c r="V74" s="146" t="s">
        <v>173</v>
      </c>
    </row>
    <row r="75" spans="1:22" x14ac:dyDescent="0.25">
      <c r="A75" s="144" t="s">
        <v>174</v>
      </c>
      <c r="B75" s="145"/>
      <c r="C75" s="145"/>
      <c r="D75" s="145"/>
      <c r="E75" s="145"/>
      <c r="F75" s="145"/>
      <c r="G75" s="145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x14ac:dyDescent="0.25">
      <c r="A76" s="144" t="s">
        <v>175</v>
      </c>
      <c r="B76" s="145"/>
      <c r="C76" s="145"/>
      <c r="D76" s="145"/>
      <c r="E76" s="145"/>
      <c r="F76" s="145"/>
      <c r="G76" s="145"/>
      <c r="H76" s="146">
        <v>425</v>
      </c>
      <c r="I76" s="146"/>
      <c r="J76" s="146"/>
      <c r="K76" s="146">
        <v>5114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5">
      <c r="A77" s="144" t="s">
        <v>176</v>
      </c>
      <c r="B77" s="145"/>
      <c r="C77" s="145"/>
      <c r="D77" s="145"/>
      <c r="E77" s="145"/>
      <c r="F77" s="145"/>
      <c r="G77" s="145"/>
      <c r="H77" s="146">
        <v>433</v>
      </c>
      <c r="I77" s="146"/>
      <c r="J77" s="146"/>
      <c r="K77" s="146">
        <v>1592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x14ac:dyDescent="0.25">
      <c r="A78" s="144" t="s">
        <v>177</v>
      </c>
      <c r="B78" s="145"/>
      <c r="C78" s="145"/>
      <c r="D78" s="145"/>
      <c r="E78" s="145"/>
      <c r="F78" s="145"/>
      <c r="G78" s="145"/>
      <c r="H78" s="146">
        <v>138</v>
      </c>
      <c r="I78" s="146"/>
      <c r="J78" s="146"/>
      <c r="K78" s="146">
        <v>917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x14ac:dyDescent="0.25">
      <c r="A79" s="147" t="s">
        <v>178</v>
      </c>
      <c r="B79" s="148"/>
      <c r="C79" s="148"/>
      <c r="D79" s="148"/>
      <c r="E79" s="148"/>
      <c r="F79" s="148"/>
      <c r="G79" s="148"/>
      <c r="H79" s="149">
        <v>405</v>
      </c>
      <c r="I79" s="149"/>
      <c r="J79" s="149"/>
      <c r="K79" s="149">
        <v>4155</v>
      </c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</row>
    <row r="80" spans="1:22" x14ac:dyDescent="0.25">
      <c r="A80" s="147" t="s">
        <v>179</v>
      </c>
      <c r="B80" s="148"/>
      <c r="C80" s="148"/>
      <c r="D80" s="148"/>
      <c r="E80" s="148"/>
      <c r="F80" s="148"/>
      <c r="G80" s="148"/>
      <c r="H80" s="149">
        <v>240</v>
      </c>
      <c r="I80" s="149"/>
      <c r="J80" s="149"/>
      <c r="K80" s="149">
        <v>2308</v>
      </c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</row>
    <row r="81" spans="1:22" x14ac:dyDescent="0.25">
      <c r="A81" s="147" t="s">
        <v>180</v>
      </c>
      <c r="B81" s="148"/>
      <c r="C81" s="148"/>
      <c r="D81" s="148"/>
      <c r="E81" s="148"/>
      <c r="F81" s="148"/>
      <c r="G81" s="148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</row>
    <row r="82" spans="1:22" ht="30" hidden="1" customHeight="1" x14ac:dyDescent="0.25">
      <c r="A82" s="144" t="s">
        <v>181</v>
      </c>
      <c r="B82" s="145"/>
      <c r="C82" s="145"/>
      <c r="D82" s="145"/>
      <c r="E82" s="145"/>
      <c r="F82" s="145"/>
      <c r="G82" s="145"/>
      <c r="H82" s="146">
        <v>1054</v>
      </c>
      <c r="I82" s="146"/>
      <c r="J82" s="146"/>
      <c r="K82" s="146">
        <v>9005</v>
      </c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</row>
    <row r="83" spans="1:22" hidden="1" x14ac:dyDescent="0.25">
      <c r="A83" s="144" t="s">
        <v>182</v>
      </c>
      <c r="B83" s="145"/>
      <c r="C83" s="145"/>
      <c r="D83" s="145"/>
      <c r="E83" s="145"/>
      <c r="F83" s="145"/>
      <c r="G83" s="145"/>
      <c r="H83" s="146">
        <v>381</v>
      </c>
      <c r="I83" s="146"/>
      <c r="J83" s="146"/>
      <c r="K83" s="146">
        <v>3390</v>
      </c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</row>
    <row r="84" spans="1:22" hidden="1" x14ac:dyDescent="0.25">
      <c r="A84" s="144" t="s">
        <v>183</v>
      </c>
      <c r="B84" s="145"/>
      <c r="C84" s="145"/>
      <c r="D84" s="145"/>
      <c r="E84" s="145"/>
      <c r="F84" s="145"/>
      <c r="G84" s="145"/>
      <c r="H84" s="146">
        <v>193</v>
      </c>
      <c r="I84" s="146"/>
      <c r="J84" s="146"/>
      <c r="K84" s="146">
        <v>1534</v>
      </c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x14ac:dyDescent="0.25">
      <c r="A85" s="144" t="s">
        <v>184</v>
      </c>
      <c r="B85" s="145"/>
      <c r="C85" s="145"/>
      <c r="D85" s="145"/>
      <c r="E85" s="145"/>
      <c r="F85" s="145"/>
      <c r="G85" s="145"/>
      <c r="H85" s="146">
        <v>1628</v>
      </c>
      <c r="I85" s="146"/>
      <c r="J85" s="146"/>
      <c r="K85" s="146">
        <v>13929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ht="30" customHeight="1" x14ac:dyDescent="0.25">
      <c r="A86" s="144" t="s">
        <v>185</v>
      </c>
      <c r="B86" s="145"/>
      <c r="C86" s="145"/>
      <c r="D86" s="145"/>
      <c r="E86" s="145"/>
      <c r="F86" s="145"/>
      <c r="G86" s="145"/>
      <c r="H86" s="146">
        <v>119.4</v>
      </c>
      <c r="I86" s="146"/>
      <c r="J86" s="146"/>
      <c r="K86" s="146">
        <v>613.72</v>
      </c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</row>
    <row r="87" spans="1:22" x14ac:dyDescent="0.25">
      <c r="A87" s="147" t="s">
        <v>186</v>
      </c>
      <c r="B87" s="148"/>
      <c r="C87" s="148"/>
      <c r="D87" s="148"/>
      <c r="E87" s="148"/>
      <c r="F87" s="148"/>
      <c r="G87" s="148"/>
      <c r="H87" s="149">
        <v>1747.4</v>
      </c>
      <c r="I87" s="149"/>
      <c r="J87" s="149"/>
      <c r="K87" s="149">
        <v>14542.72</v>
      </c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</row>
    <row r="88" spans="1:22" x14ac:dyDescent="0.25">
      <c r="A88" s="50"/>
      <c r="B88" s="39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</row>
    <row r="89" spans="1:22" x14ac:dyDescent="0.25">
      <c r="A89" s="50"/>
      <c r="B89" s="39"/>
      <c r="C89" s="73" t="s">
        <v>62</v>
      </c>
      <c r="D89" s="48"/>
      <c r="E89" s="48"/>
      <c r="F89" s="48"/>
      <c r="G89" s="48"/>
      <c r="H89" s="74">
        <f>IF(ISBLANK(Y30),"",ROUND(Z30/Y30,2)*100)</f>
        <v>95</v>
      </c>
      <c r="I89" s="48"/>
      <c r="J89" s="48"/>
      <c r="K89" s="74">
        <f>IF(ISBLANK(Y31),"",ROUND(Z31/Y31,2)*100)</f>
        <v>81</v>
      </c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</row>
    <row r="90" spans="1:22" x14ac:dyDescent="0.25">
      <c r="A90" s="50"/>
      <c r="B90" s="39"/>
      <c r="C90" s="73" t="s">
        <v>63</v>
      </c>
      <c r="D90" s="48"/>
      <c r="E90" s="48"/>
      <c r="F90" s="48"/>
      <c r="G90" s="48"/>
      <c r="H90" s="45">
        <f>IF(ISBLANK(Y30),"",ROUND(AA30/Y30,2)*100)</f>
        <v>56.000000000000007</v>
      </c>
      <c r="I90" s="48"/>
      <c r="J90" s="48"/>
      <c r="K90" s="45">
        <f>IF(ISBLANK(Y31),"",ROUND(AA31/Y31,2)*100)</f>
        <v>45</v>
      </c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</row>
    <row r="91" spans="1:22" x14ac:dyDescent="0.25">
      <c r="A91" s="28"/>
      <c r="B91" s="28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</row>
    <row r="92" spans="1:22" x14ac:dyDescent="0.25">
      <c r="B92" s="75" t="s">
        <v>70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</row>
    <row r="93" spans="1:22" x14ac:dyDescent="0.25">
      <c r="B93" s="3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</row>
    <row r="94" spans="1:22" x14ac:dyDescent="0.25">
      <c r="B94" s="75" t="s">
        <v>71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</row>
    <row r="95" spans="1:22" x14ac:dyDescent="0.25">
      <c r="B95" s="46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  <row r="102" spans="3:7" x14ac:dyDescent="0.25">
      <c r="C102" s="49"/>
      <c r="D102" s="49"/>
      <c r="E102" s="49"/>
      <c r="F102" s="49"/>
      <c r="G102" s="49"/>
    </row>
    <row r="103" spans="3:7" x14ac:dyDescent="0.25">
      <c r="C103" s="49"/>
      <c r="D103" s="49"/>
      <c r="E103" s="49"/>
      <c r="F103" s="49"/>
      <c r="G103" s="49"/>
    </row>
    <row r="104" spans="3:7" x14ac:dyDescent="0.25">
      <c r="C104" s="49"/>
      <c r="D104" s="49"/>
      <c r="E104" s="49"/>
      <c r="F104" s="49"/>
      <c r="G104" s="49"/>
    </row>
    <row r="105" spans="3:7" x14ac:dyDescent="0.25">
      <c r="C105" s="49"/>
      <c r="D105" s="49"/>
      <c r="E105" s="49"/>
      <c r="F105" s="49"/>
      <c r="G105" s="49"/>
    </row>
    <row r="106" spans="3:7" x14ac:dyDescent="0.25">
      <c r="C106" s="49"/>
      <c r="D106" s="49"/>
      <c r="E106" s="49"/>
      <c r="F106" s="49"/>
      <c r="G106" s="49"/>
    </row>
    <row r="107" spans="3:7" x14ac:dyDescent="0.25">
      <c r="C107" s="49"/>
      <c r="D107" s="49"/>
      <c r="E107" s="49"/>
      <c r="F107" s="49"/>
      <c r="G107" s="49"/>
    </row>
    <row r="108" spans="3:7" x14ac:dyDescent="0.25">
      <c r="C108" s="49"/>
      <c r="D108" s="49"/>
      <c r="E108" s="49"/>
      <c r="F108" s="49"/>
      <c r="G108" s="49"/>
    </row>
  </sheetData>
  <mergeCells count="64">
    <mergeCell ref="A86:G86"/>
    <mergeCell ref="A87:G87"/>
    <mergeCell ref="A80:G80"/>
    <mergeCell ref="A81:G81"/>
    <mergeCell ref="A82:G82"/>
    <mergeCell ref="A83:G83"/>
    <mergeCell ref="A84:G84"/>
    <mergeCell ref="A85:G85"/>
    <mergeCell ref="A74:G74"/>
    <mergeCell ref="A75:G75"/>
    <mergeCell ref="A76:G76"/>
    <mergeCell ref="A77:G77"/>
    <mergeCell ref="A78:G78"/>
    <mergeCell ref="A79:G79"/>
    <mergeCell ref="A62:V62"/>
    <mergeCell ref="A65:V65"/>
    <mergeCell ref="A66:V66"/>
    <mergeCell ref="A68:V68"/>
    <mergeCell ref="A70:V70"/>
    <mergeCell ref="A72:V72"/>
    <mergeCell ref="A50:V50"/>
    <mergeCell ref="A51:V51"/>
    <mergeCell ref="A53:V53"/>
    <mergeCell ref="A55:V55"/>
    <mergeCell ref="A56:V56"/>
    <mergeCell ref="A60:V60"/>
    <mergeCell ref="A40:V40"/>
    <mergeCell ref="A41:V41"/>
    <mergeCell ref="A43:V43"/>
    <mergeCell ref="A44:V44"/>
    <mergeCell ref="A46:V46"/>
    <mergeCell ref="A48:V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187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1747.4/1000</f>
        <v>1.7474000000000001</v>
      </c>
      <c r="H11" s="85"/>
      <c r="I11" s="55" t="s">
        <v>5</v>
      </c>
      <c r="J11" s="86">
        <f>14542.72/1000</f>
        <v>14.542719999999999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3.9149999999999997E-2</v>
      </c>
      <c r="H14" s="85"/>
      <c r="I14" s="55" t="s">
        <v>7</v>
      </c>
      <c r="J14" s="86">
        <f>(P14+P15)/1000</f>
        <v>3.9149999999999997E-2</v>
      </c>
      <c r="K14" s="87"/>
      <c r="L14" s="58">
        <v>412</v>
      </c>
      <c r="M14" s="35" t="s">
        <v>7</v>
      </c>
      <c r="N14" s="57"/>
      <c r="O14" s="26">
        <v>38.22</v>
      </c>
      <c r="P14" s="27">
        <v>38.22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425/1000</f>
        <v>0.42499999999999999</v>
      </c>
      <c r="H15" s="117"/>
      <c r="I15" s="55" t="s">
        <v>5</v>
      </c>
      <c r="J15" s="86">
        <f>5114/1000</f>
        <v>5.1139999999999999</v>
      </c>
      <c r="K15" s="87"/>
      <c r="L15" s="59">
        <v>4957</v>
      </c>
      <c r="M15" s="35" t="s">
        <v>5</v>
      </c>
      <c r="N15" s="57"/>
      <c r="O15" s="26">
        <v>0.93</v>
      </c>
      <c r="P15" s="27">
        <v>0.93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13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157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188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189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190</v>
      </c>
      <c r="C26" s="134" t="s">
        <v>191</v>
      </c>
      <c r="D26" s="154" t="s">
        <v>192</v>
      </c>
      <c r="E26" s="155">
        <v>18.670000000000002</v>
      </c>
      <c r="F26" s="136" t="s">
        <v>193</v>
      </c>
      <c r="G26" s="136">
        <v>192.87</v>
      </c>
      <c r="H26" s="156"/>
      <c r="I26" s="156"/>
      <c r="J26" s="136" t="s">
        <v>194</v>
      </c>
      <c r="K26" s="136">
        <v>2316.02</v>
      </c>
      <c r="L26" s="157"/>
      <c r="M26" s="156">
        <f>IF(ISNUMBER(K26/G26),IF(NOT(K26/G26=0),K26/G26, " "), " ")</f>
        <v>12.008192046456163</v>
      </c>
      <c r="N26" s="154"/>
    </row>
    <row r="27" spans="1:23" s="29" customFormat="1" ht="22.8" x14ac:dyDescent="0.25">
      <c r="A27" s="152">
        <v>2</v>
      </c>
      <c r="B27" s="153" t="s">
        <v>195</v>
      </c>
      <c r="C27" s="134" t="s">
        <v>196</v>
      </c>
      <c r="D27" s="154" t="s">
        <v>192</v>
      </c>
      <c r="E27" s="155">
        <v>17.07</v>
      </c>
      <c r="F27" s="136" t="s">
        <v>197</v>
      </c>
      <c r="G27" s="136">
        <v>191.18</v>
      </c>
      <c r="H27" s="156"/>
      <c r="I27" s="156"/>
      <c r="J27" s="136" t="s">
        <v>198</v>
      </c>
      <c r="K27" s="136">
        <v>2294.38</v>
      </c>
      <c r="L27" s="157"/>
      <c r="M27" s="156">
        <f>IF(ISNUMBER(K27/G27),IF(NOT(K27/G27=0),K27/G27, " "), " ")</f>
        <v>12.001150747986191</v>
      </c>
      <c r="N27" s="154"/>
    </row>
    <row r="28" spans="1:23" s="29" customFormat="1" ht="22.8" x14ac:dyDescent="0.25">
      <c r="A28" s="152">
        <v>3</v>
      </c>
      <c r="B28" s="153" t="s">
        <v>199</v>
      </c>
      <c r="C28" s="134" t="s">
        <v>200</v>
      </c>
      <c r="D28" s="154" t="s">
        <v>192</v>
      </c>
      <c r="E28" s="155">
        <v>1.62</v>
      </c>
      <c r="F28" s="136" t="s">
        <v>201</v>
      </c>
      <c r="G28" s="136">
        <v>18.579999999999998</v>
      </c>
      <c r="H28" s="156"/>
      <c r="I28" s="156"/>
      <c r="J28" s="136" t="s">
        <v>202</v>
      </c>
      <c r="K28" s="136">
        <v>222.94</v>
      </c>
      <c r="L28" s="157"/>
      <c r="M28" s="156">
        <f>IF(ISNUMBER(K28/G28),IF(NOT(K28/G28=0),K28/G28, " "), " ")</f>
        <v>11.998923573735199</v>
      </c>
      <c r="N28" s="154"/>
    </row>
    <row r="29" spans="1:23" s="29" customFormat="1" ht="22.8" x14ac:dyDescent="0.25">
      <c r="A29" s="152">
        <v>4</v>
      </c>
      <c r="B29" s="153" t="s">
        <v>203</v>
      </c>
      <c r="C29" s="134" t="s">
        <v>204</v>
      </c>
      <c r="D29" s="154" t="s">
        <v>192</v>
      </c>
      <c r="E29" s="155">
        <v>0.86</v>
      </c>
      <c r="F29" s="136" t="s">
        <v>205</v>
      </c>
      <c r="G29" s="136">
        <v>10.35</v>
      </c>
      <c r="H29" s="156"/>
      <c r="I29" s="156"/>
      <c r="J29" s="136" t="s">
        <v>206</v>
      </c>
      <c r="K29" s="136">
        <v>124.13</v>
      </c>
      <c r="L29" s="157"/>
      <c r="M29" s="156">
        <f>IF(ISNUMBER(K29/G29),IF(NOT(K29/G29=0),K29/G29, " "), " ")</f>
        <v>11.993236714975845</v>
      </c>
      <c r="N29" s="154"/>
    </row>
    <row r="30" spans="1:23" ht="22.8" x14ac:dyDescent="0.25">
      <c r="A30" s="152">
        <v>5</v>
      </c>
      <c r="B30" s="153">
        <v>2</v>
      </c>
      <c r="C30" s="134" t="s">
        <v>207</v>
      </c>
      <c r="D30" s="154" t="s">
        <v>192</v>
      </c>
      <c r="E30" s="155">
        <v>0.93</v>
      </c>
      <c r="F30" s="136" t="s">
        <v>208</v>
      </c>
      <c r="G30" s="136"/>
      <c r="H30" s="156"/>
      <c r="I30" s="156"/>
      <c r="J30" s="136" t="s">
        <v>208</v>
      </c>
      <c r="K30" s="136"/>
      <c r="L30" s="157"/>
      <c r="M30" s="156" t="str">
        <f>IF(ISNUMBER(K30/G30),IF(NOT(K30/G30=0),K30/G30, " "), " ")</f>
        <v xml:space="preserve"> </v>
      </c>
      <c r="N30" s="154"/>
    </row>
    <row r="31" spans="1:23" ht="19.350000000000001" customHeight="1" x14ac:dyDescent="0.25">
      <c r="A31" s="128" t="s">
        <v>209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22.8" x14ac:dyDescent="0.25">
      <c r="A32" s="152">
        <v>6</v>
      </c>
      <c r="B32" s="153">
        <v>30954</v>
      </c>
      <c r="C32" s="134" t="s">
        <v>210</v>
      </c>
      <c r="D32" s="154" t="s">
        <v>211</v>
      </c>
      <c r="E32" s="155">
        <v>0.05</v>
      </c>
      <c r="F32" s="136" t="s">
        <v>212</v>
      </c>
      <c r="G32" s="136">
        <v>1.69</v>
      </c>
      <c r="H32" s="156"/>
      <c r="I32" s="156"/>
      <c r="J32" s="136" t="s">
        <v>213</v>
      </c>
      <c r="K32" s="136">
        <v>8.15</v>
      </c>
      <c r="L32" s="157"/>
      <c r="M32" s="156">
        <f>IF(ISNUMBER(K32/G32),IF(NOT(K32/G32=0),K32/G32, " "), " ")</f>
        <v>4.8224852071005921</v>
      </c>
      <c r="N32" s="154" t="s">
        <v>214</v>
      </c>
    </row>
    <row r="33" spans="1:14" ht="22.8" x14ac:dyDescent="0.25">
      <c r="A33" s="152">
        <v>7</v>
      </c>
      <c r="B33" s="153">
        <v>40502</v>
      </c>
      <c r="C33" s="134" t="s">
        <v>215</v>
      </c>
      <c r="D33" s="154" t="s">
        <v>211</v>
      </c>
      <c r="E33" s="155">
        <v>0.76</v>
      </c>
      <c r="F33" s="136" t="s">
        <v>216</v>
      </c>
      <c r="G33" s="136">
        <v>5.96</v>
      </c>
      <c r="H33" s="156"/>
      <c r="I33" s="156"/>
      <c r="J33" s="136" t="s">
        <v>217</v>
      </c>
      <c r="K33" s="136">
        <v>34.200000000000003</v>
      </c>
      <c r="L33" s="157"/>
      <c r="M33" s="156">
        <f>IF(ISNUMBER(K33/G33),IF(NOT(K33/G33=0),K33/G33, " "), " ")</f>
        <v>5.7382550335570475</v>
      </c>
      <c r="N33" s="154" t="s">
        <v>214</v>
      </c>
    </row>
    <row r="34" spans="1:14" ht="22.8" x14ac:dyDescent="0.25">
      <c r="A34" s="152">
        <v>8</v>
      </c>
      <c r="B34" s="153">
        <v>40504</v>
      </c>
      <c r="C34" s="134" t="s">
        <v>218</v>
      </c>
      <c r="D34" s="154" t="s">
        <v>211</v>
      </c>
      <c r="E34" s="155">
        <v>0.3</v>
      </c>
      <c r="F34" s="136" t="s">
        <v>219</v>
      </c>
      <c r="G34" s="136">
        <v>0.4</v>
      </c>
      <c r="H34" s="156"/>
      <c r="I34" s="156"/>
      <c r="J34" s="136" t="s">
        <v>220</v>
      </c>
      <c r="K34" s="136">
        <v>0.9</v>
      </c>
      <c r="L34" s="157"/>
      <c r="M34" s="156">
        <f>IF(ISNUMBER(K34/G34),IF(NOT(K34/G34=0),K34/G34, " "), " ")</f>
        <v>2.25</v>
      </c>
      <c r="N34" s="154" t="s">
        <v>214</v>
      </c>
    </row>
    <row r="35" spans="1:14" ht="22.8" x14ac:dyDescent="0.25">
      <c r="A35" s="152">
        <v>9</v>
      </c>
      <c r="B35" s="153">
        <v>160402</v>
      </c>
      <c r="C35" s="134" t="s">
        <v>221</v>
      </c>
      <c r="D35" s="154" t="s">
        <v>211</v>
      </c>
      <c r="E35" s="155">
        <v>0.88</v>
      </c>
      <c r="F35" s="136" t="s">
        <v>222</v>
      </c>
      <c r="G35" s="136">
        <v>120.74</v>
      </c>
      <c r="H35" s="156"/>
      <c r="I35" s="156"/>
      <c r="J35" s="136" t="s">
        <v>223</v>
      </c>
      <c r="K35" s="136">
        <v>814.88</v>
      </c>
      <c r="L35" s="157"/>
      <c r="M35" s="156">
        <f>IF(ISNUMBER(K35/G35),IF(NOT(K35/G35=0),K35/G35, " "), " ")</f>
        <v>6.7490475401689585</v>
      </c>
      <c r="N35" s="154" t="s">
        <v>214</v>
      </c>
    </row>
    <row r="36" spans="1:14" ht="22.8" x14ac:dyDescent="0.25">
      <c r="A36" s="152">
        <v>10</v>
      </c>
      <c r="B36" s="153">
        <v>400001</v>
      </c>
      <c r="C36" s="134" t="s">
        <v>224</v>
      </c>
      <c r="D36" s="154" t="s">
        <v>211</v>
      </c>
      <c r="E36" s="155">
        <v>0.09</v>
      </c>
      <c r="F36" s="136" t="s">
        <v>225</v>
      </c>
      <c r="G36" s="136">
        <v>9.2899999999999991</v>
      </c>
      <c r="H36" s="156"/>
      <c r="I36" s="156"/>
      <c r="J36" s="136" t="s">
        <v>226</v>
      </c>
      <c r="K36" s="136">
        <v>52.83</v>
      </c>
      <c r="L36" s="157"/>
      <c r="M36" s="156">
        <f>IF(ISNUMBER(K36/G36),IF(NOT(K36/G36=0),K36/G36, " "), " ")</f>
        <v>5.6867599569429501</v>
      </c>
      <c r="N36" s="154" t="s">
        <v>214</v>
      </c>
    </row>
    <row r="37" spans="1:14" ht="19.350000000000001" customHeight="1" x14ac:dyDescent="0.25">
      <c r="A37" s="128" t="s">
        <v>227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22.8" x14ac:dyDescent="0.25">
      <c r="A38" s="152">
        <v>11</v>
      </c>
      <c r="B38" s="153" t="s">
        <v>228</v>
      </c>
      <c r="C38" s="134" t="s">
        <v>229</v>
      </c>
      <c r="D38" s="154" t="s">
        <v>230</v>
      </c>
      <c r="E38" s="155">
        <v>6.3299999999999995E-2</v>
      </c>
      <c r="F38" s="136" t="s">
        <v>231</v>
      </c>
      <c r="G38" s="136">
        <v>0.39</v>
      </c>
      <c r="H38" s="156">
        <v>42.66</v>
      </c>
      <c r="I38" s="156">
        <v>2.7</v>
      </c>
      <c r="J38" s="136" t="s">
        <v>232</v>
      </c>
      <c r="K38" s="136">
        <v>3.1</v>
      </c>
      <c r="L38" s="157"/>
      <c r="M38" s="156">
        <f>IF(ISNUMBER(K38/G38),IF(NOT(K38/G38=0),K38/G38, " "), " ")</f>
        <v>7.9487179487179489</v>
      </c>
      <c r="N38" s="154" t="s">
        <v>233</v>
      </c>
    </row>
    <row r="39" spans="1:14" ht="22.8" x14ac:dyDescent="0.25">
      <c r="A39" s="152">
        <v>12</v>
      </c>
      <c r="B39" s="153" t="s">
        <v>234</v>
      </c>
      <c r="C39" s="134" t="s">
        <v>235</v>
      </c>
      <c r="D39" s="154" t="s">
        <v>236</v>
      </c>
      <c r="E39" s="155">
        <v>2.9999999999999997E-4</v>
      </c>
      <c r="F39" s="136" t="s">
        <v>237</v>
      </c>
      <c r="G39" s="136">
        <v>3.2</v>
      </c>
      <c r="H39" s="156">
        <v>56684.17</v>
      </c>
      <c r="I39" s="156">
        <v>17.010000000000002</v>
      </c>
      <c r="J39" s="136" t="s">
        <v>238</v>
      </c>
      <c r="K39" s="136">
        <v>17.440000000000001</v>
      </c>
      <c r="L39" s="157"/>
      <c r="M39" s="156">
        <f>IF(ISNUMBER(K39/G39),IF(NOT(K39/G39=0),K39/G39, " "), " ")</f>
        <v>5.45</v>
      </c>
      <c r="N39" s="154" t="s">
        <v>239</v>
      </c>
    </row>
    <row r="40" spans="1:14" ht="34.200000000000003" x14ac:dyDescent="0.25">
      <c r="A40" s="152">
        <v>13</v>
      </c>
      <c r="B40" s="153" t="s">
        <v>240</v>
      </c>
      <c r="C40" s="134" t="s">
        <v>241</v>
      </c>
      <c r="D40" s="154" t="s">
        <v>230</v>
      </c>
      <c r="E40" s="155">
        <v>3.0499999999999999E-2</v>
      </c>
      <c r="F40" s="136" t="s">
        <v>242</v>
      </c>
      <c r="G40" s="136">
        <v>3.08</v>
      </c>
      <c r="H40" s="156">
        <v>418</v>
      </c>
      <c r="I40" s="156">
        <v>12.76</v>
      </c>
      <c r="J40" s="136" t="s">
        <v>243</v>
      </c>
      <c r="K40" s="136">
        <v>13.3</v>
      </c>
      <c r="L40" s="157"/>
      <c r="M40" s="156">
        <f>IF(ISNUMBER(K40/G40),IF(NOT(K40/G40=0),K40/G40, " "), " ")</f>
        <v>4.3181818181818183</v>
      </c>
      <c r="N40" s="154" t="s">
        <v>244</v>
      </c>
    </row>
    <row r="41" spans="1:14" ht="22.8" x14ac:dyDescent="0.25">
      <c r="A41" s="152">
        <v>14</v>
      </c>
      <c r="B41" s="153" t="s">
        <v>245</v>
      </c>
      <c r="C41" s="134" t="s">
        <v>246</v>
      </c>
      <c r="D41" s="154" t="s">
        <v>247</v>
      </c>
      <c r="E41" s="155">
        <v>7.4999999999999997E-3</v>
      </c>
      <c r="F41" s="136" t="s">
        <v>248</v>
      </c>
      <c r="G41" s="136">
        <v>0.31</v>
      </c>
      <c r="H41" s="156">
        <v>228.81</v>
      </c>
      <c r="I41" s="156">
        <v>1.73</v>
      </c>
      <c r="J41" s="136" t="s">
        <v>249</v>
      </c>
      <c r="K41" s="136">
        <v>1.75</v>
      </c>
      <c r="L41" s="157"/>
      <c r="M41" s="156">
        <f>IF(ISNUMBER(K41/G41),IF(NOT(K41/G41=0),K41/G41, " "), " ")</f>
        <v>5.645161290322581</v>
      </c>
      <c r="N41" s="154" t="s">
        <v>250</v>
      </c>
    </row>
    <row r="42" spans="1:14" ht="45.6" x14ac:dyDescent="0.25">
      <c r="A42" s="152">
        <v>15</v>
      </c>
      <c r="B42" s="153" t="s">
        <v>251</v>
      </c>
      <c r="C42" s="134" t="s">
        <v>252</v>
      </c>
      <c r="D42" s="154" t="s">
        <v>247</v>
      </c>
      <c r="E42" s="155">
        <v>1.1599999999999999</v>
      </c>
      <c r="F42" s="136" t="s">
        <v>253</v>
      </c>
      <c r="G42" s="136">
        <v>26.46</v>
      </c>
      <c r="H42" s="156">
        <v>119.32</v>
      </c>
      <c r="I42" s="156">
        <v>138.41</v>
      </c>
      <c r="J42" s="136" t="s">
        <v>254</v>
      </c>
      <c r="K42" s="136">
        <v>141.53</v>
      </c>
      <c r="L42" s="157"/>
      <c r="M42" s="156">
        <f>IF(ISNUMBER(K42/G42),IF(NOT(K42/G42=0),K42/G42, " "), " ")</f>
        <v>5.3488284202569911</v>
      </c>
      <c r="N42" s="154" t="s">
        <v>255</v>
      </c>
    </row>
    <row r="43" spans="1:14" ht="34.200000000000003" x14ac:dyDescent="0.25">
      <c r="A43" s="152">
        <v>16</v>
      </c>
      <c r="B43" s="153" t="s">
        <v>256</v>
      </c>
      <c r="C43" s="134" t="s">
        <v>257</v>
      </c>
      <c r="D43" s="154" t="s">
        <v>236</v>
      </c>
      <c r="E43" s="155">
        <v>2.8999999999999998E-3</v>
      </c>
      <c r="F43" s="136" t="s">
        <v>258</v>
      </c>
      <c r="G43" s="136">
        <v>60.64</v>
      </c>
      <c r="H43" s="156">
        <v>55802.95</v>
      </c>
      <c r="I43" s="156">
        <v>161.82</v>
      </c>
      <c r="J43" s="136" t="s">
        <v>259</v>
      </c>
      <c r="K43" s="136">
        <v>165.99</v>
      </c>
      <c r="L43" s="157"/>
      <c r="M43" s="156">
        <f>IF(ISNUMBER(K43/G43),IF(NOT(K43/G43=0),K43/G43, " "), " ")</f>
        <v>2.7373021108179421</v>
      </c>
      <c r="N43" s="154" t="s">
        <v>260</v>
      </c>
    </row>
    <row r="44" spans="1:14" ht="57" x14ac:dyDescent="0.25">
      <c r="A44" s="152">
        <v>17</v>
      </c>
      <c r="B44" s="153" t="s">
        <v>261</v>
      </c>
      <c r="C44" s="134" t="s">
        <v>262</v>
      </c>
      <c r="D44" s="154" t="s">
        <v>263</v>
      </c>
      <c r="E44" s="155">
        <v>1.07</v>
      </c>
      <c r="F44" s="136" t="s">
        <v>264</v>
      </c>
      <c r="G44" s="136">
        <v>13.16</v>
      </c>
      <c r="H44" s="156">
        <v>52.7</v>
      </c>
      <c r="I44" s="156">
        <v>56.38</v>
      </c>
      <c r="J44" s="136" t="s">
        <v>265</v>
      </c>
      <c r="K44" s="136">
        <v>58</v>
      </c>
      <c r="L44" s="157"/>
      <c r="M44" s="156">
        <f>IF(ISNUMBER(K44/G44),IF(NOT(K44/G44=0),K44/G44, " "), " ")</f>
        <v>4.4072948328267474</v>
      </c>
      <c r="N44" s="154" t="s">
        <v>266</v>
      </c>
    </row>
    <row r="45" spans="1:14" ht="57" x14ac:dyDescent="0.25">
      <c r="A45" s="152">
        <v>18</v>
      </c>
      <c r="B45" s="153" t="s">
        <v>267</v>
      </c>
      <c r="C45" s="134" t="s">
        <v>268</v>
      </c>
      <c r="D45" s="154" t="s">
        <v>263</v>
      </c>
      <c r="E45" s="155">
        <v>4.28</v>
      </c>
      <c r="F45" s="136" t="s">
        <v>269</v>
      </c>
      <c r="G45" s="136">
        <v>121.55</v>
      </c>
      <c r="H45" s="156">
        <v>121.9</v>
      </c>
      <c r="I45" s="156">
        <v>521.73</v>
      </c>
      <c r="J45" s="136" t="s">
        <v>270</v>
      </c>
      <c r="K45" s="136">
        <v>536.59</v>
      </c>
      <c r="L45" s="157"/>
      <c r="M45" s="156">
        <f>IF(ISNUMBER(K45/G45),IF(NOT(K45/G45=0),K45/G45, " "), " ")</f>
        <v>4.4145619086795564</v>
      </c>
      <c r="N45" s="154" t="s">
        <v>271</v>
      </c>
    </row>
    <row r="46" spans="1:14" ht="57" x14ac:dyDescent="0.25">
      <c r="A46" s="152">
        <v>19</v>
      </c>
      <c r="B46" s="153" t="s">
        <v>272</v>
      </c>
      <c r="C46" s="134" t="s">
        <v>273</v>
      </c>
      <c r="D46" s="154" t="s">
        <v>263</v>
      </c>
      <c r="E46" s="155">
        <v>0.53500000000000003</v>
      </c>
      <c r="F46" s="136" t="s">
        <v>274</v>
      </c>
      <c r="G46" s="136">
        <v>17.28</v>
      </c>
      <c r="H46" s="156">
        <v>139.05000000000001</v>
      </c>
      <c r="I46" s="156">
        <v>74.39</v>
      </c>
      <c r="J46" s="136" t="s">
        <v>275</v>
      </c>
      <c r="K46" s="136">
        <v>76.52</v>
      </c>
      <c r="L46" s="157"/>
      <c r="M46" s="156">
        <f>IF(ISNUMBER(K46/G46),IF(NOT(K46/G46=0),K46/G46, " "), " ")</f>
        <v>4.4282407407407405</v>
      </c>
      <c r="N46" s="154" t="s">
        <v>276</v>
      </c>
    </row>
    <row r="47" spans="1:14" ht="22.8" x14ac:dyDescent="0.25">
      <c r="A47" s="152">
        <v>20</v>
      </c>
      <c r="B47" s="153" t="s">
        <v>277</v>
      </c>
      <c r="C47" s="134" t="s">
        <v>278</v>
      </c>
      <c r="D47" s="154" t="s">
        <v>279</v>
      </c>
      <c r="E47" s="155">
        <v>3</v>
      </c>
      <c r="F47" s="136" t="s">
        <v>280</v>
      </c>
      <c r="G47" s="136">
        <v>55.8</v>
      </c>
      <c r="H47" s="156">
        <v>40.729999999999997</v>
      </c>
      <c r="I47" s="156">
        <v>122.19</v>
      </c>
      <c r="J47" s="136" t="s">
        <v>281</v>
      </c>
      <c r="K47" s="136">
        <v>125.13</v>
      </c>
      <c r="L47" s="157"/>
      <c r="M47" s="156">
        <f>IF(ISNUMBER(K47/G47),IF(NOT(K47/G47=0),K47/G47, " "), " ")</f>
        <v>2.2424731182795701</v>
      </c>
      <c r="N47" s="154" t="s">
        <v>282</v>
      </c>
    </row>
    <row r="48" spans="1:14" ht="34.200000000000003" x14ac:dyDescent="0.25">
      <c r="A48" s="152">
        <v>21</v>
      </c>
      <c r="B48" s="153" t="s">
        <v>283</v>
      </c>
      <c r="C48" s="134" t="s">
        <v>284</v>
      </c>
      <c r="D48" s="154" t="s">
        <v>230</v>
      </c>
      <c r="E48" s="155">
        <v>0.121</v>
      </c>
      <c r="F48" s="136" t="s">
        <v>285</v>
      </c>
      <c r="G48" s="136">
        <v>91.48</v>
      </c>
      <c r="H48" s="156">
        <v>1788</v>
      </c>
      <c r="I48" s="156">
        <v>216.35</v>
      </c>
      <c r="J48" s="136" t="s">
        <v>286</v>
      </c>
      <c r="K48" s="136">
        <v>269.57</v>
      </c>
      <c r="L48" s="157"/>
      <c r="M48" s="156">
        <f>IF(ISNUMBER(K48/G48),IF(NOT(K48/G48=0),K48/G48, " "), " ")</f>
        <v>2.9467643200699603</v>
      </c>
      <c r="N48" s="154" t="s">
        <v>287</v>
      </c>
    </row>
    <row r="49" spans="1:14" ht="34.200000000000003" x14ac:dyDescent="0.25">
      <c r="A49" s="152">
        <v>22</v>
      </c>
      <c r="B49" s="153" t="s">
        <v>288</v>
      </c>
      <c r="C49" s="134" t="s">
        <v>289</v>
      </c>
      <c r="D49" s="154" t="s">
        <v>230</v>
      </c>
      <c r="E49" s="155">
        <v>4.5433000000000003</v>
      </c>
      <c r="F49" s="136" t="s">
        <v>290</v>
      </c>
      <c r="G49" s="136">
        <v>14.15</v>
      </c>
      <c r="H49" s="156">
        <v>22.32</v>
      </c>
      <c r="I49" s="156">
        <v>101.42</v>
      </c>
      <c r="J49" s="136" t="s">
        <v>291</v>
      </c>
      <c r="K49" s="136">
        <v>103.46</v>
      </c>
      <c r="L49" s="157"/>
      <c r="M49" s="156">
        <f>IF(ISNUMBER(K49/G49),IF(NOT(K49/G49=0),K49/G49, " "), " ")</f>
        <v>7.3116607773851587</v>
      </c>
      <c r="N49" s="154" t="s">
        <v>292</v>
      </c>
    </row>
    <row r="50" spans="1:14" ht="57" x14ac:dyDescent="0.25">
      <c r="A50" s="152">
        <v>23</v>
      </c>
      <c r="B50" s="153" t="s">
        <v>293</v>
      </c>
      <c r="C50" s="134" t="s">
        <v>294</v>
      </c>
      <c r="D50" s="154" t="s">
        <v>279</v>
      </c>
      <c r="E50" s="155">
        <v>1</v>
      </c>
      <c r="F50" s="136" t="s">
        <v>295</v>
      </c>
      <c r="G50" s="136">
        <v>22</v>
      </c>
      <c r="H50" s="156"/>
      <c r="I50" s="156"/>
      <c r="J50" s="136" t="s">
        <v>296</v>
      </c>
      <c r="K50" s="136">
        <v>77.099999999999994</v>
      </c>
      <c r="L50" s="157"/>
      <c r="M50" s="156">
        <f>IF(ISNUMBER(K50/G50),IF(NOT(K50/G50=0),K50/G50, " "), " ")</f>
        <v>3.5045454545454544</v>
      </c>
      <c r="N50" s="154"/>
    </row>
    <row r="51" spans="1:14" ht="19.350000000000001" customHeight="1" x14ac:dyDescent="0.25">
      <c r="A51" s="150" t="s">
        <v>297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</row>
    <row r="52" spans="1:14" ht="19.350000000000001" customHeight="1" x14ac:dyDescent="0.25">
      <c r="A52" s="128" t="s">
        <v>227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</row>
    <row r="53" spans="1:14" ht="22.8" x14ac:dyDescent="0.25">
      <c r="A53" s="158">
        <v>24</v>
      </c>
      <c r="B53" s="159" t="s">
        <v>298</v>
      </c>
      <c r="C53" s="140" t="s">
        <v>299</v>
      </c>
      <c r="D53" s="160" t="s">
        <v>236</v>
      </c>
      <c r="E53" s="161">
        <v>0.18590000000000001</v>
      </c>
      <c r="F53" s="142" t="s">
        <v>208</v>
      </c>
      <c r="G53" s="142"/>
      <c r="H53" s="162"/>
      <c r="I53" s="162"/>
      <c r="J53" s="142" t="s">
        <v>208</v>
      </c>
      <c r="K53" s="142"/>
      <c r="L53" s="163"/>
      <c r="M53" s="162" t="str">
        <f>IF(ISNUMBER(K53/G53),IF(NOT(K53/G53=0),K53/G53, " "), " ")</f>
        <v xml:space="preserve"> </v>
      </c>
      <c r="N53" s="160"/>
    </row>
    <row r="54" spans="1:14" x14ac:dyDescent="0.25">
      <c r="A54" s="144" t="s">
        <v>169</v>
      </c>
      <c r="B54" s="145"/>
      <c r="C54" s="145"/>
      <c r="D54" s="145"/>
      <c r="E54" s="145"/>
      <c r="F54" s="145"/>
      <c r="G54" s="164">
        <v>983</v>
      </c>
      <c r="H54" s="165"/>
      <c r="I54" s="165"/>
      <c r="J54" s="165"/>
      <c r="K54" s="164">
        <v>7466</v>
      </c>
      <c r="L54" s="166"/>
      <c r="M54" s="164">
        <f ca="1">IF(ISNUMBER(INDIRECT("K" &amp; ROW())/INDIRECT("G" &amp; ROW())),INDIRECT("K" &amp; ROW())/INDIRECT("G" &amp; ROW()), " ")</f>
        <v>7.5951169888097656</v>
      </c>
      <c r="N54" s="146" t="s">
        <v>300</v>
      </c>
    </row>
    <row r="55" spans="1:14" x14ac:dyDescent="0.25">
      <c r="A55" s="144" t="s">
        <v>174</v>
      </c>
      <c r="B55" s="145"/>
      <c r="C55" s="145"/>
      <c r="D55" s="145"/>
      <c r="E55" s="145"/>
      <c r="F55" s="145"/>
      <c r="G55" s="164"/>
      <c r="H55" s="165"/>
      <c r="I55" s="165"/>
      <c r="J55" s="165"/>
      <c r="K55" s="164"/>
      <c r="L55" s="166"/>
      <c r="M55" s="164" t="str">
        <f ca="1">IF(ISNUMBER(INDIRECT("K" &amp; ROW())/INDIRECT("G" &amp; ROW())),INDIRECT("K" &amp; ROW())/INDIRECT("G" &amp; ROW()), " ")</f>
        <v xml:space="preserve"> </v>
      </c>
      <c r="N55" s="146" t="s">
        <v>300</v>
      </c>
    </row>
    <row r="56" spans="1:14" x14ac:dyDescent="0.25">
      <c r="A56" s="144" t="s">
        <v>175</v>
      </c>
      <c r="B56" s="145"/>
      <c r="C56" s="145"/>
      <c r="D56" s="145"/>
      <c r="E56" s="145"/>
      <c r="F56" s="145"/>
      <c r="G56" s="164">
        <v>425</v>
      </c>
      <c r="H56" s="165"/>
      <c r="I56" s="165"/>
      <c r="J56" s="165"/>
      <c r="K56" s="164">
        <v>5114</v>
      </c>
      <c r="L56" s="166"/>
      <c r="M56" s="164">
        <f ca="1">IF(ISNUMBER(INDIRECT("K" &amp; ROW())/INDIRECT("G" &amp; ROW())),INDIRECT("K" &amp; ROW())/INDIRECT("G" &amp; ROW()), " ")</f>
        <v>12.032941176470588</v>
      </c>
      <c r="N56" s="146" t="s">
        <v>300</v>
      </c>
    </row>
    <row r="57" spans="1:14" x14ac:dyDescent="0.25">
      <c r="A57" s="144" t="s">
        <v>176</v>
      </c>
      <c r="B57" s="145"/>
      <c r="C57" s="145"/>
      <c r="D57" s="145"/>
      <c r="E57" s="145"/>
      <c r="F57" s="145"/>
      <c r="G57" s="164">
        <v>433</v>
      </c>
      <c r="H57" s="165"/>
      <c r="I57" s="165"/>
      <c r="J57" s="165"/>
      <c r="K57" s="164">
        <v>1592</v>
      </c>
      <c r="L57" s="166"/>
      <c r="M57" s="164">
        <f ca="1">IF(ISNUMBER(INDIRECT("K" &amp; ROW())/INDIRECT("G" &amp; ROW())),INDIRECT("K" &amp; ROW())/INDIRECT("G" &amp; ROW()), " ")</f>
        <v>3.676674364896074</v>
      </c>
      <c r="N57" s="146" t="s">
        <v>300</v>
      </c>
    </row>
    <row r="58" spans="1:14" x14ac:dyDescent="0.25">
      <c r="A58" s="144" t="s">
        <v>177</v>
      </c>
      <c r="B58" s="145"/>
      <c r="C58" s="145"/>
      <c r="D58" s="145"/>
      <c r="E58" s="145"/>
      <c r="F58" s="145"/>
      <c r="G58" s="164">
        <v>138</v>
      </c>
      <c r="H58" s="165"/>
      <c r="I58" s="165"/>
      <c r="J58" s="165"/>
      <c r="K58" s="164">
        <v>917</v>
      </c>
      <c r="L58" s="166"/>
      <c r="M58" s="164">
        <f ca="1">IF(ISNUMBER(INDIRECT("K" &amp; ROW())/INDIRECT("G" &amp; ROW())),INDIRECT("K" &amp; ROW())/INDIRECT("G" &amp; ROW()), " ")</f>
        <v>6.6449275362318838</v>
      </c>
      <c r="N58" s="146" t="s">
        <v>300</v>
      </c>
    </row>
    <row r="59" spans="1:14" x14ac:dyDescent="0.25">
      <c r="A59" s="147" t="s">
        <v>178</v>
      </c>
      <c r="B59" s="148"/>
      <c r="C59" s="148"/>
      <c r="D59" s="148"/>
      <c r="E59" s="148"/>
      <c r="F59" s="148"/>
      <c r="G59" s="167">
        <v>405</v>
      </c>
      <c r="H59" s="168"/>
      <c r="I59" s="168"/>
      <c r="J59" s="168"/>
      <c r="K59" s="167">
        <v>4155</v>
      </c>
      <c r="L59" s="169"/>
      <c r="M59" s="167">
        <f ca="1">IF(ISNUMBER(INDIRECT("K" &amp; ROW())/INDIRECT("G" &amp; ROW())),INDIRECT("K" &amp; ROW())/INDIRECT("G" &amp; ROW()), " ")</f>
        <v>10.25925925925926</v>
      </c>
      <c r="N59" s="149" t="s">
        <v>300</v>
      </c>
    </row>
    <row r="60" spans="1:14" x14ac:dyDescent="0.25">
      <c r="A60" s="147" t="s">
        <v>179</v>
      </c>
      <c r="B60" s="148"/>
      <c r="C60" s="148"/>
      <c r="D60" s="148"/>
      <c r="E60" s="148"/>
      <c r="F60" s="148"/>
      <c r="G60" s="167">
        <v>240</v>
      </c>
      <c r="H60" s="168"/>
      <c r="I60" s="168"/>
      <c r="J60" s="168"/>
      <c r="K60" s="167">
        <v>2308</v>
      </c>
      <c r="L60" s="169"/>
      <c r="M60" s="167">
        <f ca="1">IF(ISNUMBER(INDIRECT("K" &amp; ROW())/INDIRECT("G" &amp; ROW())),INDIRECT("K" &amp; ROW())/INDIRECT("G" &amp; ROW()), " ")</f>
        <v>9.6166666666666671</v>
      </c>
      <c r="N60" s="149" t="s">
        <v>300</v>
      </c>
    </row>
    <row r="61" spans="1:14" x14ac:dyDescent="0.25">
      <c r="A61" s="147" t="s">
        <v>180</v>
      </c>
      <c r="B61" s="148"/>
      <c r="C61" s="148"/>
      <c r="D61" s="148"/>
      <c r="E61" s="148"/>
      <c r="F61" s="148"/>
      <c r="G61" s="167"/>
      <c r="H61" s="168"/>
      <c r="I61" s="168"/>
      <c r="J61" s="168"/>
      <c r="K61" s="167"/>
      <c r="L61" s="169"/>
      <c r="M61" s="167" t="str">
        <f ca="1">IF(ISNUMBER(INDIRECT("K" &amp; ROW())/INDIRECT("G" &amp; ROW())),INDIRECT("K" &amp; ROW())/INDIRECT("G" &amp; ROW()), " ")</f>
        <v xml:space="preserve"> </v>
      </c>
      <c r="N61" s="149" t="s">
        <v>300</v>
      </c>
    </row>
    <row r="62" spans="1:14" ht="30" customHeight="1" x14ac:dyDescent="0.25">
      <c r="A62" s="144" t="s">
        <v>181</v>
      </c>
      <c r="B62" s="145"/>
      <c r="C62" s="145"/>
      <c r="D62" s="145"/>
      <c r="E62" s="145"/>
      <c r="F62" s="145"/>
      <c r="G62" s="164">
        <v>1054</v>
      </c>
      <c r="H62" s="165"/>
      <c r="I62" s="165"/>
      <c r="J62" s="165"/>
      <c r="K62" s="164">
        <v>9005</v>
      </c>
      <c r="L62" s="166"/>
      <c r="M62" s="164">
        <f ca="1">IF(ISNUMBER(INDIRECT("K" &amp; ROW())/INDIRECT("G" &amp; ROW())),INDIRECT("K" &amp; ROW())/INDIRECT("G" &amp; ROW()), " ")</f>
        <v>8.5436432637571151</v>
      </c>
      <c r="N62" s="146" t="s">
        <v>300</v>
      </c>
    </row>
    <row r="63" spans="1:14" x14ac:dyDescent="0.25">
      <c r="A63" s="144" t="s">
        <v>182</v>
      </c>
      <c r="B63" s="145"/>
      <c r="C63" s="145"/>
      <c r="D63" s="145"/>
      <c r="E63" s="145"/>
      <c r="F63" s="145"/>
      <c r="G63" s="164">
        <v>381</v>
      </c>
      <c r="H63" s="165"/>
      <c r="I63" s="165"/>
      <c r="J63" s="165"/>
      <c r="K63" s="164">
        <v>3390</v>
      </c>
      <c r="L63" s="166"/>
      <c r="M63" s="164">
        <f ca="1">IF(ISNUMBER(INDIRECT("K" &amp; ROW())/INDIRECT("G" &amp; ROW())),INDIRECT("K" &amp; ROW())/INDIRECT("G" &amp; ROW()), " ")</f>
        <v>8.8976377952755907</v>
      </c>
      <c r="N63" s="146" t="s">
        <v>300</v>
      </c>
    </row>
    <row r="64" spans="1:14" x14ac:dyDescent="0.25">
      <c r="A64" s="144" t="s">
        <v>183</v>
      </c>
      <c r="B64" s="145"/>
      <c r="C64" s="145"/>
      <c r="D64" s="145"/>
      <c r="E64" s="145"/>
      <c r="F64" s="145"/>
      <c r="G64" s="164">
        <v>193</v>
      </c>
      <c r="H64" s="165"/>
      <c r="I64" s="165"/>
      <c r="J64" s="165"/>
      <c r="K64" s="164">
        <v>1534</v>
      </c>
      <c r="L64" s="166"/>
      <c r="M64" s="164">
        <f ca="1">IF(ISNUMBER(INDIRECT("K" &amp; ROW())/INDIRECT("G" &amp; ROW())),INDIRECT("K" &amp; ROW())/INDIRECT("G" &amp; ROW()), " ")</f>
        <v>7.9481865284974091</v>
      </c>
      <c r="N64" s="146" t="s">
        <v>300</v>
      </c>
    </row>
    <row r="65" spans="1:14" x14ac:dyDescent="0.25">
      <c r="A65" s="144" t="s">
        <v>184</v>
      </c>
      <c r="B65" s="145"/>
      <c r="C65" s="145"/>
      <c r="D65" s="145"/>
      <c r="E65" s="145"/>
      <c r="F65" s="145"/>
      <c r="G65" s="164">
        <v>1628</v>
      </c>
      <c r="H65" s="165"/>
      <c r="I65" s="165"/>
      <c r="J65" s="165"/>
      <c r="K65" s="164">
        <v>13929</v>
      </c>
      <c r="L65" s="166"/>
      <c r="M65" s="164">
        <f ca="1">IF(ISNUMBER(INDIRECT("K" &amp; ROW())/INDIRECT("G" &amp; ROW())),INDIRECT("K" &amp; ROW())/INDIRECT("G" &amp; ROW()), " ")</f>
        <v>8.5558968058968059</v>
      </c>
      <c r="N65" s="146" t="s">
        <v>300</v>
      </c>
    </row>
    <row r="66" spans="1:14" ht="30" customHeight="1" x14ac:dyDescent="0.25">
      <c r="A66" s="144" t="s">
        <v>185</v>
      </c>
      <c r="B66" s="145"/>
      <c r="C66" s="145"/>
      <c r="D66" s="145"/>
      <c r="E66" s="145"/>
      <c r="F66" s="145"/>
      <c r="G66" s="164">
        <v>119.4</v>
      </c>
      <c r="H66" s="165"/>
      <c r="I66" s="165"/>
      <c r="J66" s="165"/>
      <c r="K66" s="164">
        <v>613.72</v>
      </c>
      <c r="L66" s="166"/>
      <c r="M66" s="164">
        <f ca="1">IF(ISNUMBER(INDIRECT("K" &amp; ROW())/INDIRECT("G" &amp; ROW())),INDIRECT("K" &amp; ROW())/INDIRECT("G" &amp; ROW()), " ")</f>
        <v>5.1400335008375206</v>
      </c>
      <c r="N66" s="146" t="s">
        <v>300</v>
      </c>
    </row>
    <row r="67" spans="1:14" x14ac:dyDescent="0.25">
      <c r="A67" s="147" t="s">
        <v>186</v>
      </c>
      <c r="B67" s="148"/>
      <c r="C67" s="148"/>
      <c r="D67" s="148"/>
      <c r="E67" s="148"/>
      <c r="F67" s="148"/>
      <c r="G67" s="167">
        <v>1747.4</v>
      </c>
      <c r="H67" s="168"/>
      <c r="I67" s="168"/>
      <c r="J67" s="168"/>
      <c r="K67" s="167">
        <v>14542.72</v>
      </c>
      <c r="L67" s="169"/>
      <c r="M67" s="167">
        <f ca="1">IF(ISNUMBER(INDIRECT("K" &amp; ROW())/INDIRECT("G" &amp; ROW())),INDIRECT("K" &amp; ROW())/INDIRECT("G" &amp; ROW()), " ")</f>
        <v>8.3224905573995649</v>
      </c>
      <c r="N67" s="149" t="s">
        <v>300</v>
      </c>
    </row>
    <row r="68" spans="1:14" x14ac:dyDescent="0.25">
      <c r="A68" s="48"/>
      <c r="G68" s="67"/>
      <c r="H68" s="68"/>
      <c r="I68" s="68"/>
      <c r="J68" s="68"/>
      <c r="K68" s="67"/>
      <c r="L68" s="69"/>
      <c r="M68" s="67"/>
      <c r="N68" s="48"/>
    </row>
    <row r="69" spans="1:14" x14ac:dyDescent="0.25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70"/>
      <c r="M69" s="29"/>
      <c r="N69" s="29"/>
    </row>
    <row r="70" spans="1:14" x14ac:dyDescent="0.25">
      <c r="A70" s="75" t="s">
        <v>70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70"/>
      <c r="M70" s="29"/>
      <c r="N70" s="29"/>
    </row>
    <row r="71" spans="1:14" x14ac:dyDescent="0.25">
      <c r="A71" s="3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70"/>
      <c r="M71" s="29"/>
      <c r="N71" s="29"/>
    </row>
    <row r="72" spans="1:14" x14ac:dyDescent="0.25">
      <c r="A72" s="75" t="s">
        <v>71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70"/>
      <c r="M72" s="29"/>
      <c r="N72" s="29"/>
    </row>
  </sheetData>
  <mergeCells count="47">
    <mergeCell ref="A66:F66"/>
    <mergeCell ref="A67:F67"/>
    <mergeCell ref="A60:F60"/>
    <mergeCell ref="A61:F61"/>
    <mergeCell ref="A62:F62"/>
    <mergeCell ref="A63:F63"/>
    <mergeCell ref="A64:F64"/>
    <mergeCell ref="A65:F65"/>
    <mergeCell ref="A54:F54"/>
    <mergeCell ref="A55:F55"/>
    <mergeCell ref="A56:F56"/>
    <mergeCell ref="A57:F57"/>
    <mergeCell ref="A58:F58"/>
    <mergeCell ref="A59:F59"/>
    <mergeCell ref="A24:N24"/>
    <mergeCell ref="A25:N25"/>
    <mergeCell ref="A31:N31"/>
    <mergeCell ref="A37:N37"/>
    <mergeCell ref="A51:N51"/>
    <mergeCell ref="A52:N5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2015-12-10T05:05:26Z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