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30" i="16"/>
  <c r="M31" i="16"/>
  <c r="M32" i="16"/>
  <c r="M34" i="16"/>
  <c r="M35" i="16"/>
  <c r="M36" i="16"/>
  <c r="M37" i="16"/>
  <c r="M38" i="16"/>
  <c r="M39" i="16"/>
  <c r="M4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5" i="8"/>
  <c r="K74" i="8"/>
  <c r="H75" i="8"/>
  <c r="H74" i="8"/>
  <c r="J14" i="16"/>
  <c r="G14" i="16"/>
  <c r="K30" i="8"/>
  <c r="H30" i="8"/>
  <c r="A18" i="16"/>
  <c r="B34" i="8"/>
  <c r="M41" i="16"/>
  <c r="M45" i="16"/>
  <c r="M49" i="16"/>
  <c r="M53" i="16"/>
  <c r="M42" i="16"/>
  <c r="M46" i="16"/>
  <c r="M50" i="16"/>
  <c r="M43" i="16"/>
  <c r="M47" i="16"/>
  <c r="M51" i="16"/>
  <c r="M44" i="16"/>
  <c r="M48" i="16"/>
  <c r="M5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0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5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<sst xmlns="http://schemas.openxmlformats.org/spreadsheetml/2006/main" count="315" uniqueCount="202">
  <si>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</si>
  <si>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</si>
  <si>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</si>
  <si>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</si>
  <si>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</si>
  <si>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</si>
  <si>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</si>
  <si>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</si>
  <si>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</si>
  <si>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</si>
  <si>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</si>
  <si>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</si>
  <si>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</si>
  <si>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</si>
  <si>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</si>
  <si>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</si>
  <si>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</si>
  <si>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</si>
  <si>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</si>
  <si>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</si>
  <si>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</si>
  <si>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</si>
  <si>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</si>
  <si>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</si>
  <si>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</si>
  <si>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</si>
  <si>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</si>
  <si>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</si>
  <si>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</si>
  <si>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</si>
  <si>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</si>
  <si>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</si>
  <si>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</si>
  <si>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</si>
  <si>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</si>
  <si>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</si>
  <si>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</si>
  <si>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</si>
  <si>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</si>
  <si>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</si>
  <si>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</si>
  <si>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</si>
  <si>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</si>
  <si>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</si>
  <si>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</si>
  <si>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</si>
  <si>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</si>
  <si>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</si>
  <si>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</si>
  <si>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</si>
  <si>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</si>
  <si>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</si>
  <si>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</si>
  <si>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</si>
  <si>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</si>
  <si>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</si>
  <si>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</si>
  <si>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</si>
  <si>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</si>
  <si>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</si>
  <si>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</si>
  <si>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</si>
  <si>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</si>
  <si>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</si>
  <si>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</si>
  <si>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10.12.2015</t>
  </si>
  <si>
    <t>01.09.2015</t>
  </si>
  <si>
    <t>30.09.2015</t>
  </si>
  <si>
    <t>О ПРИЕМКЕ ВЫПОЛНЕННЫХ РАБОТ за Сентябрь 2015</t>
  </si>
  <si>
    <t>на Кирова 4</t>
  </si>
  <si>
    <t>Сдал:  _________________ //</t>
  </si>
  <si>
    <t>Принял:  _________________ //</t>
  </si>
  <si>
    <t>Раздел 1. ЯНВАРЬ</t>
  </si>
  <si>
    <t>рамка управления</t>
  </si>
  <si>
    <t>ТЕРр65-18-1
Ремонт задвижек диаметром: до 100 мм без снятия с места
100 шт. арматуры
НР 88%=103%*0.85 от ФОТ
СП 48%=60%*0.8 от ФОТ</t>
  </si>
  <si>
    <t>0,02
88
48</t>
  </si>
  <si>
    <t>3302,21
_____
801,06</t>
  </si>
  <si>
    <t>82
68
40</t>
  </si>
  <si>
    <t>66
_____
16</t>
  </si>
  <si>
    <t>874
698
381</t>
  </si>
  <si>
    <t>793
_____
81</t>
  </si>
  <si>
    <t>Р</t>
  </si>
  <si>
    <t>кв.2</t>
  </si>
  <si>
    <t>ТЕР29-01-181-01
Устройство металлической гидроизоляции
1 т металлоконструкций изоляции
1 006,86 = 15 810,14 - 0,00624 x 11 520,00 - 0,014 x 17 290,00 - 1 x 14 489,34
НР 111%=145%*(0.9*0.85) от ФОТ
СП 51%=75%*(0.85*0.8) от ФОТ</t>
  </si>
  <si>
    <t>0,006
111
51</t>
  </si>
  <si>
    <t>6
7
3</t>
  </si>
  <si>
    <t>65
65
30</t>
  </si>
  <si>
    <t>ТСЦ-101-2137
Резина техническая листовая прессованная
кг</t>
  </si>
  <si>
    <t>0,6
111
51</t>
  </si>
  <si>
    <t xml:space="preserve">
_____
26,3</t>
  </si>
  <si>
    <t xml:space="preserve">
_____
16</t>
  </si>
  <si>
    <t xml:space="preserve">
_____
73</t>
  </si>
  <si>
    <t>М</t>
  </si>
  <si>
    <t>0,1
111
51</t>
  </si>
  <si>
    <t xml:space="preserve">
_____
3</t>
  </si>
  <si>
    <t xml:space="preserve">
_____
12</t>
  </si>
  <si>
    <t>Раздел 2. ФЕВРАЛЬ</t>
  </si>
  <si>
    <t>2-й подъезд</t>
  </si>
  <si>
    <t>0,01
88
48</t>
  </si>
  <si>
    <t>41
34
20</t>
  </si>
  <si>
    <t>33
_____
8</t>
  </si>
  <si>
    <t>437
348
190</t>
  </si>
  <si>
    <t>396
_____
41</t>
  </si>
  <si>
    <t>Раздел 3. АПРЕЛЬ</t>
  </si>
  <si>
    <t>кв.8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</si>
  <si>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</si>
  <si>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</si>
  <si>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</si>
  <si>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</si>
  <si>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</si>
  <si>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235
176
96</t>
  </si>
  <si>
    <t>200
_____
35</t>
  </si>
  <si>
    <t>Раздел 4. ИЮЛЬ</t>
  </si>
  <si>
    <t>2 подъезд</t>
  </si>
  <si>
    <t>Раздел 5. СЕНТЯБРЬ</t>
  </si>
  <si>
    <t>2 под.</t>
  </si>
  <si>
    <t>0,14
88
48</t>
  </si>
  <si>
    <t>71
48
28</t>
  </si>
  <si>
    <t>47
_____
24</t>
  </si>
  <si>
    <t>659
492
268</t>
  </si>
  <si>
    <t>559
_____
99</t>
  </si>
  <si>
    <t>Итого прямые затраты по акту</t>
  </si>
  <si>
    <t>202
_____
91</t>
  </si>
  <si>
    <t>2407
_____
411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</si>
  <si>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</si>
  <si>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</si>
  <si>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</si>
  <si>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</si>
  <si>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</si>
  <si>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</si>
  <si>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</si>
  <si>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</si>
  <si>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</si>
  <si>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</si>
  <si>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</si>
  <si>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</si>
  <si>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</si>
  <si>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</si>
  <si>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</si>
  <si>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</si>
  <si>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</si>
  <si>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</si>
  <si>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</si>
  <si>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</si>
  <si>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1-3-1</t>
  </si>
  <si>
    <t>Затраты труда рабочих (ср 3,1)</t>
  </si>
  <si>
    <t xml:space="preserve">10,92
</t>
  </si>
  <si>
    <t xml:space="preserve">131,05
</t>
  </si>
  <si>
    <t>1-4-5</t>
  </si>
  <si>
    <t>Затраты труда рабочих (ср 4,5)</t>
  </si>
  <si>
    <t xml:space="preserve">13,09
</t>
  </si>
  <si>
    <t xml:space="preserve">157,03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</si>
  <si>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</si>
  <si>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</si>
  <si>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</si>
  <si>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</si>
  <si>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</si>
  <si>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</si>
  <si>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</si>
  <si>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</si>
  <si>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</si>
  <si>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Сболчиватели пневматические</t>
  </si>
  <si>
    <t xml:space="preserve">2,38
</t>
  </si>
  <si>
    <t xml:space="preserve">9,02
</t>
  </si>
  <si>
    <t>ЧелСЦена,май 2015 г., ч.2</t>
  </si>
  <si>
    <t xml:space="preserve">                  Материалы</t>
  </si>
  <si>
    <t>101-0962</t>
  </si>
  <si>
    <t>Смазка солидол жировой марки «Ж»</t>
  </si>
  <si>
    <t xml:space="preserve">т
</t>
  </si>
  <si>
    <t xml:space="preserve">10350
</t>
  </si>
  <si>
    <t xml:space="preserve">40274,15
</t>
  </si>
  <si>
    <t>К=1,1 МТРиЭ ЧО, Пост.от 14.05.2015 г. №19/1</t>
  </si>
  <si>
    <t>101-1703</t>
  </si>
  <si>
    <t>Прокладки резиновые (пластина техническая прессованная)</t>
  </si>
  <si>
    <t xml:space="preserve">кг
</t>
  </si>
  <si>
    <t xml:space="preserve">22,8
</t>
  </si>
  <si>
    <t xml:space="preserve">122,02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</si>
  <si>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</si>
  <si>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</si>
  <si>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</si>
  <si>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</si>
  <si>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</si>
  <si>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411-0001</t>
  </si>
  <si>
    <t>Вода</t>
  </si>
  <si>
    <t xml:space="preserve">м3
</t>
  </si>
  <si>
    <t xml:space="preserve">3,11
</t>
  </si>
  <si>
    <t xml:space="preserve">22,77
</t>
  </si>
  <si>
    <t>Среднее (26.01.015, 26.01.017)</t>
  </si>
  <si>
    <t>509-0965</t>
  </si>
  <si>
    <t>Паронит</t>
  </si>
  <si>
    <t xml:space="preserve">24890
</t>
  </si>
  <si>
    <t xml:space="preserve">122027,64
</t>
  </si>
  <si>
    <t>509-3368</t>
  </si>
  <si>
    <t>Набивки сальниковые</t>
  </si>
  <si>
    <t xml:space="preserve">26,6
</t>
  </si>
  <si>
    <t xml:space="preserve">192,35
</t>
  </si>
  <si>
    <t>04.02.0416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</si>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</sst>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3"/>
  <sheetViews>
    <sheetView showGridLines="0" tabSelected="1" workbookViewId="0">
      <selection activeCell="A68" sqref="A68:IV6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18.78</v>
      </c>
      <c r="X14" s="27">
        <v>18.78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2" t="s">
        <v>67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651.3/1000</f>
        <v>0.65129999999999999</v>
      </c>
      <c r="I27" s="85"/>
      <c r="J27" s="35" t="s">
        <v>5</v>
      </c>
      <c r="K27" s="86">
        <f>6285.15/1000</f>
        <v>6.2851499999999998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1.8780000000000002E-2</v>
      </c>
      <c r="I30" s="85"/>
      <c r="J30" s="35" t="s">
        <v>7</v>
      </c>
      <c r="K30" s="86">
        <f>(X14+X15)/1000</f>
        <v>1.8780000000000002E-2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202</v>
      </c>
      <c r="Z30" s="71">
        <v>210</v>
      </c>
      <c r="AA30" s="71">
        <v>121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202/1000</f>
        <v>0.20200000000000001</v>
      </c>
      <c r="I31" s="85"/>
      <c r="J31" s="35" t="s">
        <v>5</v>
      </c>
      <c r="K31" s="86">
        <f>2407/1000</f>
        <v>2.407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2407</v>
      </c>
      <c r="Z31" s="72">
        <v>2131</v>
      </c>
      <c r="AA31" s="72">
        <v>1157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4104.3</v>
      </c>
      <c r="F42" s="137" t="s">
        <v>76</v>
      </c>
      <c r="G42" s="136">
        <v>1.03</v>
      </c>
      <c r="H42" s="136" t="s">
        <v>77</v>
      </c>
      <c r="I42" s="136" t="s">
        <v>78</v>
      </c>
      <c r="J42" s="136"/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/>
    </row>
    <row r="43" spans="1:22" ht="18.45" customHeight="1" x14ac:dyDescent="0.25">
      <c r="A43" s="130" t="s">
        <v>82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79.8" x14ac:dyDescent="0.25">
      <c r="A44" s="132">
        <v>2</v>
      </c>
      <c r="B44" s="133">
        <v>2</v>
      </c>
      <c r="C44" s="134" t="s">
        <v>83</v>
      </c>
      <c r="D44" s="135" t="s">
        <v>84</v>
      </c>
      <c r="E44" s="136">
        <v>1006.86</v>
      </c>
      <c r="F44" s="137">
        <v>811.45</v>
      </c>
      <c r="G44" s="136">
        <v>195.41</v>
      </c>
      <c r="H44" s="136" t="s">
        <v>85</v>
      </c>
      <c r="I44" s="136">
        <v>5</v>
      </c>
      <c r="J44" s="136">
        <v>1</v>
      </c>
      <c r="K44" s="136" t="s">
        <v>86</v>
      </c>
      <c r="L44" s="137">
        <v>59</v>
      </c>
      <c r="M44" s="137"/>
      <c r="N44" s="137" t="s">
        <v>81</v>
      </c>
      <c r="O44" s="137"/>
      <c r="P44" s="137"/>
      <c r="Q44" s="137"/>
      <c r="R44" s="137"/>
      <c r="S44" s="137"/>
      <c r="T44" s="137"/>
      <c r="U44" s="137"/>
      <c r="V44" s="137">
        <v>6</v>
      </c>
    </row>
    <row r="45" spans="1:22" ht="34.200000000000003" x14ac:dyDescent="0.25">
      <c r="A45" s="132">
        <v>3</v>
      </c>
      <c r="B45" s="133">
        <v>3</v>
      </c>
      <c r="C45" s="134" t="s">
        <v>87</v>
      </c>
      <c r="D45" s="135" t="s">
        <v>88</v>
      </c>
      <c r="E45" s="136">
        <v>26.3</v>
      </c>
      <c r="F45" s="137" t="s">
        <v>89</v>
      </c>
      <c r="G45" s="136"/>
      <c r="H45" s="136">
        <v>16</v>
      </c>
      <c r="I45" s="136" t="s">
        <v>90</v>
      </c>
      <c r="J45" s="136"/>
      <c r="K45" s="136">
        <v>73</v>
      </c>
      <c r="L45" s="137" t="s">
        <v>91</v>
      </c>
      <c r="M45" s="137"/>
      <c r="N45" s="137" t="s">
        <v>92</v>
      </c>
      <c r="O45" s="137"/>
      <c r="P45" s="137"/>
      <c r="Q45" s="137"/>
      <c r="R45" s="137"/>
      <c r="S45" s="137"/>
      <c r="T45" s="137"/>
      <c r="U45" s="137"/>
      <c r="V45" s="137"/>
    </row>
    <row r="46" spans="1:22" ht="34.200000000000003" x14ac:dyDescent="0.25">
      <c r="A46" s="138">
        <v>4</v>
      </c>
      <c r="B46" s="139">
        <v>4</v>
      </c>
      <c r="C46" s="140" t="s">
        <v>87</v>
      </c>
      <c r="D46" s="141" t="s">
        <v>93</v>
      </c>
      <c r="E46" s="142">
        <v>26.3</v>
      </c>
      <c r="F46" s="143" t="s">
        <v>89</v>
      </c>
      <c r="G46" s="142"/>
      <c r="H46" s="142">
        <v>3</v>
      </c>
      <c r="I46" s="142" t="s">
        <v>94</v>
      </c>
      <c r="J46" s="142"/>
      <c r="K46" s="142">
        <v>12</v>
      </c>
      <c r="L46" s="143" t="s">
        <v>95</v>
      </c>
      <c r="M46" s="143"/>
      <c r="N46" s="143" t="s">
        <v>92</v>
      </c>
      <c r="O46" s="143"/>
      <c r="P46" s="143"/>
      <c r="Q46" s="143"/>
      <c r="R46" s="143"/>
      <c r="S46" s="143"/>
      <c r="T46" s="143"/>
      <c r="U46" s="143"/>
      <c r="V46" s="143"/>
    </row>
    <row r="47" spans="1:22" ht="19.350000000000001" customHeight="1" x14ac:dyDescent="0.25">
      <c r="A47" s="128" t="s">
        <v>96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18.45" customHeight="1" x14ac:dyDescent="0.25">
      <c r="A48" s="130" t="s">
        <v>97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68.400000000000006" x14ac:dyDescent="0.25">
      <c r="A49" s="138">
        <v>5</v>
      </c>
      <c r="B49" s="139">
        <v>5</v>
      </c>
      <c r="C49" s="140" t="s">
        <v>74</v>
      </c>
      <c r="D49" s="141" t="s">
        <v>98</v>
      </c>
      <c r="E49" s="142">
        <v>4104.3</v>
      </c>
      <c r="F49" s="143" t="s">
        <v>76</v>
      </c>
      <c r="G49" s="142">
        <v>1.03</v>
      </c>
      <c r="H49" s="142" t="s">
        <v>99</v>
      </c>
      <c r="I49" s="142" t="s">
        <v>100</v>
      </c>
      <c r="J49" s="142"/>
      <c r="K49" s="142" t="s">
        <v>101</v>
      </c>
      <c r="L49" s="143" t="s">
        <v>102</v>
      </c>
      <c r="M49" s="143"/>
      <c r="N49" s="143" t="s">
        <v>81</v>
      </c>
      <c r="O49" s="143"/>
      <c r="P49" s="143"/>
      <c r="Q49" s="143"/>
      <c r="R49" s="143"/>
      <c r="S49" s="143"/>
      <c r="T49" s="143"/>
      <c r="U49" s="143"/>
      <c r="V49" s="143"/>
    </row>
    <row r="50" spans="1:22" ht="19.350000000000001" customHeight="1" x14ac:dyDescent="0.25">
      <c r="A50" s="128" t="s">
        <v>103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18.45" customHeight="1" x14ac:dyDescent="0.25">
      <c r="A51" s="130" t="s">
        <v>104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57" x14ac:dyDescent="0.25">
      <c r="A52" s="132">
        <v>6</v>
      </c>
      <c r="B52" s="133">
        <v>6</v>
      </c>
      <c r="C52" s="134" t="s">
        <v>105</v>
      </c>
      <c r="D52" s="135" t="s">
        <v>106</v>
      </c>
      <c r="E52" s="136">
        <v>508.07</v>
      </c>
      <c r="F52" s="137" t="s">
        <v>107</v>
      </c>
      <c r="G52" s="136">
        <v>1.03</v>
      </c>
      <c r="H52" s="136" t="s">
        <v>108</v>
      </c>
      <c r="I52" s="136" t="s">
        <v>109</v>
      </c>
      <c r="J52" s="136"/>
      <c r="K52" s="136" t="s">
        <v>110</v>
      </c>
      <c r="L52" s="137" t="s">
        <v>111</v>
      </c>
      <c r="M52" s="137"/>
      <c r="N52" s="137" t="s">
        <v>81</v>
      </c>
      <c r="O52" s="137"/>
      <c r="P52" s="137"/>
      <c r="Q52" s="137"/>
      <c r="R52" s="137"/>
      <c r="S52" s="137"/>
      <c r="T52" s="137"/>
      <c r="U52" s="137"/>
      <c r="V52" s="137"/>
    </row>
    <row r="53" spans="1:22" ht="57" x14ac:dyDescent="0.25">
      <c r="A53" s="138">
        <v>7</v>
      </c>
      <c r="B53" s="139">
        <v>7</v>
      </c>
      <c r="C53" s="140" t="s">
        <v>105</v>
      </c>
      <c r="D53" s="141" t="s">
        <v>106</v>
      </c>
      <c r="E53" s="142">
        <v>508.07</v>
      </c>
      <c r="F53" s="143" t="s">
        <v>107</v>
      </c>
      <c r="G53" s="142">
        <v>1.03</v>
      </c>
      <c r="H53" s="142" t="s">
        <v>108</v>
      </c>
      <c r="I53" s="142" t="s">
        <v>109</v>
      </c>
      <c r="J53" s="142"/>
      <c r="K53" s="142" t="s">
        <v>110</v>
      </c>
      <c r="L53" s="143" t="s">
        <v>111</v>
      </c>
      <c r="M53" s="143"/>
      <c r="N53" s="143" t="s">
        <v>81</v>
      </c>
      <c r="O53" s="143"/>
      <c r="P53" s="143"/>
      <c r="Q53" s="143"/>
      <c r="R53" s="143"/>
      <c r="S53" s="143"/>
      <c r="T53" s="143"/>
      <c r="U53" s="143"/>
      <c r="V53" s="143"/>
    </row>
    <row r="54" spans="1:22" ht="19.350000000000001" customHeight="1" x14ac:dyDescent="0.25">
      <c r="A54" s="128" t="s">
        <v>112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</row>
    <row r="55" spans="1:22" ht="18.45" customHeight="1" x14ac:dyDescent="0.25">
      <c r="A55" s="130" t="s">
        <v>113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57" x14ac:dyDescent="0.25">
      <c r="A56" s="138">
        <v>8</v>
      </c>
      <c r="B56" s="139">
        <v>8</v>
      </c>
      <c r="C56" s="140" t="s">
        <v>105</v>
      </c>
      <c r="D56" s="141" t="s">
        <v>106</v>
      </c>
      <c r="E56" s="142">
        <v>508.07</v>
      </c>
      <c r="F56" s="143" t="s">
        <v>107</v>
      </c>
      <c r="G56" s="142">
        <v>1.03</v>
      </c>
      <c r="H56" s="142" t="s">
        <v>108</v>
      </c>
      <c r="I56" s="142" t="s">
        <v>109</v>
      </c>
      <c r="J56" s="142"/>
      <c r="K56" s="142" t="s">
        <v>110</v>
      </c>
      <c r="L56" s="143" t="s">
        <v>111</v>
      </c>
      <c r="M56" s="143"/>
      <c r="N56" s="143" t="s">
        <v>81</v>
      </c>
      <c r="O56" s="143"/>
      <c r="P56" s="143"/>
      <c r="Q56" s="143"/>
      <c r="R56" s="143"/>
      <c r="S56" s="143"/>
      <c r="T56" s="143"/>
      <c r="U56" s="143"/>
      <c r="V56" s="143"/>
    </row>
    <row r="57" spans="1:22" ht="19.350000000000001" customHeight="1" x14ac:dyDescent="0.25">
      <c r="A57" s="128" t="s">
        <v>114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</row>
    <row r="58" spans="1:22" ht="18.45" customHeight="1" x14ac:dyDescent="0.25">
      <c r="A58" s="130" t="s">
        <v>115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57" x14ac:dyDescent="0.25">
      <c r="A59" s="138">
        <v>9</v>
      </c>
      <c r="B59" s="139">
        <v>9</v>
      </c>
      <c r="C59" s="140" t="s">
        <v>105</v>
      </c>
      <c r="D59" s="141" t="s">
        <v>116</v>
      </c>
      <c r="E59" s="142">
        <v>508.07</v>
      </c>
      <c r="F59" s="143" t="s">
        <v>107</v>
      </c>
      <c r="G59" s="142">
        <v>1.03</v>
      </c>
      <c r="H59" s="142" t="s">
        <v>117</v>
      </c>
      <c r="I59" s="142" t="s">
        <v>118</v>
      </c>
      <c r="J59" s="142"/>
      <c r="K59" s="142" t="s">
        <v>119</v>
      </c>
      <c r="L59" s="143" t="s">
        <v>120</v>
      </c>
      <c r="M59" s="143"/>
      <c r="N59" s="143" t="s">
        <v>81</v>
      </c>
      <c r="O59" s="143"/>
      <c r="P59" s="143"/>
      <c r="Q59" s="143"/>
      <c r="R59" s="143"/>
      <c r="S59" s="143"/>
      <c r="T59" s="143"/>
      <c r="U59" s="143"/>
      <c r="V59" s="143">
        <v>1</v>
      </c>
    </row>
    <row r="60" spans="1:22" ht="34.200000000000003" x14ac:dyDescent="0.25">
      <c r="A60" s="144" t="s">
        <v>121</v>
      </c>
      <c r="B60" s="145"/>
      <c r="C60" s="145"/>
      <c r="D60" s="145"/>
      <c r="E60" s="145"/>
      <c r="F60" s="145"/>
      <c r="G60" s="145"/>
      <c r="H60" s="146">
        <v>294</v>
      </c>
      <c r="I60" s="146" t="s">
        <v>122</v>
      </c>
      <c r="J60" s="146">
        <v>1</v>
      </c>
      <c r="K60" s="146">
        <v>2825</v>
      </c>
      <c r="L60" s="146" t="s">
        <v>123</v>
      </c>
      <c r="M60" s="146"/>
      <c r="N60" s="146"/>
      <c r="O60" s="146"/>
      <c r="P60" s="146"/>
      <c r="Q60" s="146"/>
      <c r="R60" s="146"/>
      <c r="S60" s="146"/>
      <c r="T60" s="146"/>
      <c r="U60" s="146"/>
      <c r="V60" s="146">
        <v>7</v>
      </c>
    </row>
    <row r="61" spans="1:22" x14ac:dyDescent="0.25">
      <c r="A61" s="144" t="s">
        <v>124</v>
      </c>
      <c r="B61" s="145"/>
      <c r="C61" s="145"/>
      <c r="D61" s="145"/>
      <c r="E61" s="145"/>
      <c r="F61" s="145"/>
      <c r="G61" s="145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x14ac:dyDescent="0.25">
      <c r="A62" s="144" t="s">
        <v>125</v>
      </c>
      <c r="B62" s="145"/>
      <c r="C62" s="145"/>
      <c r="D62" s="145"/>
      <c r="E62" s="145"/>
      <c r="F62" s="145"/>
      <c r="G62" s="145"/>
      <c r="H62" s="146">
        <v>202</v>
      </c>
      <c r="I62" s="146"/>
      <c r="J62" s="146"/>
      <c r="K62" s="146">
        <v>2407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4" t="s">
        <v>126</v>
      </c>
      <c r="B63" s="145"/>
      <c r="C63" s="145"/>
      <c r="D63" s="145"/>
      <c r="E63" s="145"/>
      <c r="F63" s="145"/>
      <c r="G63" s="145"/>
      <c r="H63" s="146">
        <v>91</v>
      </c>
      <c r="I63" s="146"/>
      <c r="J63" s="146"/>
      <c r="K63" s="146">
        <v>411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4" t="s">
        <v>127</v>
      </c>
      <c r="B64" s="145"/>
      <c r="C64" s="145"/>
      <c r="D64" s="145"/>
      <c r="E64" s="145"/>
      <c r="F64" s="145"/>
      <c r="G64" s="145"/>
      <c r="H64" s="146">
        <v>1</v>
      </c>
      <c r="I64" s="146"/>
      <c r="J64" s="146"/>
      <c r="K64" s="146">
        <v>7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7" t="s">
        <v>128</v>
      </c>
      <c r="B65" s="148"/>
      <c r="C65" s="148"/>
      <c r="D65" s="148"/>
      <c r="E65" s="148"/>
      <c r="F65" s="148"/>
      <c r="G65" s="148"/>
      <c r="H65" s="149">
        <v>210</v>
      </c>
      <c r="I65" s="149"/>
      <c r="J65" s="149"/>
      <c r="K65" s="149">
        <v>2131</v>
      </c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</row>
    <row r="66" spans="1:22" x14ac:dyDescent="0.25">
      <c r="A66" s="147" t="s">
        <v>129</v>
      </c>
      <c r="B66" s="148"/>
      <c r="C66" s="148"/>
      <c r="D66" s="148"/>
      <c r="E66" s="148"/>
      <c r="F66" s="148"/>
      <c r="G66" s="148"/>
      <c r="H66" s="149">
        <v>121</v>
      </c>
      <c r="I66" s="149"/>
      <c r="J66" s="149"/>
      <c r="K66" s="149">
        <v>1157</v>
      </c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</row>
    <row r="67" spans="1:22" x14ac:dyDescent="0.25">
      <c r="A67" s="147" t="s">
        <v>130</v>
      </c>
      <c r="B67" s="148"/>
      <c r="C67" s="148"/>
      <c r="D67" s="148"/>
      <c r="E67" s="148"/>
      <c r="F67" s="148"/>
      <c r="G67" s="148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</row>
    <row r="68" spans="1:22" ht="30" hidden="1" customHeight="1" x14ac:dyDescent="0.25">
      <c r="A68" s="144" t="s">
        <v>131</v>
      </c>
      <c r="B68" s="145"/>
      <c r="C68" s="145"/>
      <c r="D68" s="145"/>
      <c r="E68" s="145"/>
      <c r="F68" s="145"/>
      <c r="G68" s="145"/>
      <c r="H68" s="146">
        <v>590</v>
      </c>
      <c r="I68" s="146"/>
      <c r="J68" s="146"/>
      <c r="K68" s="146">
        <v>5868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hidden="1" x14ac:dyDescent="0.25">
      <c r="A69" s="144" t="s">
        <v>132</v>
      </c>
      <c r="B69" s="145"/>
      <c r="C69" s="145"/>
      <c r="D69" s="145"/>
      <c r="E69" s="145"/>
      <c r="F69" s="145"/>
      <c r="G69" s="145"/>
      <c r="H69" s="146">
        <v>35</v>
      </c>
      <c r="I69" s="146"/>
      <c r="J69" s="146"/>
      <c r="K69" s="146">
        <v>245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x14ac:dyDescent="0.25">
      <c r="A70" s="144" t="s">
        <v>133</v>
      </c>
      <c r="B70" s="145"/>
      <c r="C70" s="145"/>
      <c r="D70" s="145"/>
      <c r="E70" s="145"/>
      <c r="F70" s="145"/>
      <c r="G70" s="145"/>
      <c r="H70" s="146">
        <v>625</v>
      </c>
      <c r="I70" s="146"/>
      <c r="J70" s="146"/>
      <c r="K70" s="146">
        <v>6113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ht="30" customHeight="1" x14ac:dyDescent="0.25">
      <c r="A71" s="144" t="s">
        <v>134</v>
      </c>
      <c r="B71" s="145"/>
      <c r="C71" s="145"/>
      <c r="D71" s="145"/>
      <c r="E71" s="145"/>
      <c r="F71" s="145"/>
      <c r="G71" s="145"/>
      <c r="H71" s="146">
        <v>26.3</v>
      </c>
      <c r="I71" s="146"/>
      <c r="J71" s="146"/>
      <c r="K71" s="146">
        <v>172.15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x14ac:dyDescent="0.25">
      <c r="A72" s="147" t="s">
        <v>135</v>
      </c>
      <c r="B72" s="148"/>
      <c r="C72" s="148"/>
      <c r="D72" s="148"/>
      <c r="E72" s="148"/>
      <c r="F72" s="148"/>
      <c r="G72" s="148"/>
      <c r="H72" s="149">
        <v>651.29999999999995</v>
      </c>
      <c r="I72" s="149"/>
      <c r="J72" s="149"/>
      <c r="K72" s="149">
        <v>6285.15</v>
      </c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</row>
    <row r="73" spans="1:22" x14ac:dyDescent="0.25">
      <c r="A73" s="50"/>
      <c r="B73" s="39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</row>
    <row r="74" spans="1:22" x14ac:dyDescent="0.25">
      <c r="A74" s="50"/>
      <c r="B74" s="39"/>
      <c r="C74" s="73" t="s">
        <v>62</v>
      </c>
      <c r="D74" s="48"/>
      <c r="E74" s="48"/>
      <c r="F74" s="48"/>
      <c r="G74" s="48"/>
      <c r="H74" s="74">
        <f>IF(ISBLANK(Y30),"",ROUND(Z30/Y30,2)*100)</f>
        <v>104</v>
      </c>
      <c r="I74" s="48"/>
      <c r="J74" s="48"/>
      <c r="K74" s="74">
        <f>IF(ISBLANK(Y31),"",ROUND(Z31/Y31,2)*100)</f>
        <v>89</v>
      </c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</row>
    <row r="75" spans="1:22" x14ac:dyDescent="0.25">
      <c r="A75" s="50"/>
      <c r="B75" s="39"/>
      <c r="C75" s="73" t="s">
        <v>63</v>
      </c>
      <c r="D75" s="48"/>
      <c r="E75" s="48"/>
      <c r="F75" s="48"/>
      <c r="G75" s="48"/>
      <c r="H75" s="45">
        <f>IF(ISBLANK(Y30),"",ROUND(AA30/Y30,2)*100)</f>
        <v>60</v>
      </c>
      <c r="I75" s="48"/>
      <c r="J75" s="48"/>
      <c r="K75" s="45">
        <f>IF(ISBLANK(Y31),"",ROUND(AA31/Y31,2)*100)</f>
        <v>48</v>
      </c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</row>
    <row r="76" spans="1:22" x14ac:dyDescent="0.25">
      <c r="A76" s="28"/>
      <c r="B76" s="28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</row>
    <row r="77" spans="1:22" x14ac:dyDescent="0.25">
      <c r="B77" s="75" t="s">
        <v>70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</row>
    <row r="78" spans="1:22" x14ac:dyDescent="0.25">
      <c r="B78" s="3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</row>
    <row r="79" spans="1:22" x14ac:dyDescent="0.25">
      <c r="B79" s="75" t="s">
        <v>71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</row>
    <row r="80" spans="1:22" x14ac:dyDescent="0.25">
      <c r="B80" s="46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  <row r="88" spans="3:7" x14ac:dyDescent="0.25">
      <c r="C88" s="49"/>
      <c r="D88" s="49"/>
      <c r="E88" s="49"/>
      <c r="F88" s="49"/>
      <c r="G88" s="49"/>
    </row>
    <row r="89" spans="3:7" x14ac:dyDescent="0.25">
      <c r="C89" s="49"/>
      <c r="D89" s="49"/>
      <c r="E89" s="49"/>
      <c r="F89" s="49"/>
      <c r="G89" s="49"/>
    </row>
    <row r="90" spans="3:7" x14ac:dyDescent="0.25">
      <c r="C90" s="49"/>
      <c r="D90" s="49"/>
      <c r="E90" s="49"/>
      <c r="F90" s="49"/>
      <c r="G90" s="49"/>
    </row>
    <row r="91" spans="3:7" x14ac:dyDescent="0.25">
      <c r="C91" s="49"/>
      <c r="D91" s="49"/>
      <c r="E91" s="49"/>
      <c r="F91" s="49"/>
      <c r="G91" s="49"/>
    </row>
    <row r="92" spans="3:7" x14ac:dyDescent="0.25">
      <c r="C92" s="49"/>
      <c r="D92" s="49"/>
      <c r="E92" s="49"/>
      <c r="F92" s="49"/>
      <c r="G92" s="49"/>
    </row>
    <row r="93" spans="3:7" x14ac:dyDescent="0.25">
      <c r="C93" s="49"/>
      <c r="D93" s="49"/>
      <c r="E93" s="49"/>
      <c r="F93" s="49"/>
      <c r="G93" s="49"/>
    </row>
  </sheetData>
  <mergeCells count="56">
    <mergeCell ref="A67:G67"/>
    <mergeCell ref="A68:G68"/>
    <mergeCell ref="A69:G69"/>
    <mergeCell ref="A70:G70"/>
    <mergeCell ref="A71:G71"/>
    <mergeCell ref="A72:G72"/>
    <mergeCell ref="A61:G61"/>
    <mergeCell ref="A62:G62"/>
    <mergeCell ref="A63:G63"/>
    <mergeCell ref="A64:G64"/>
    <mergeCell ref="A65:G65"/>
    <mergeCell ref="A66:G66"/>
    <mergeCell ref="A51:V51"/>
    <mergeCell ref="A54:V54"/>
    <mergeCell ref="A55:V55"/>
    <mergeCell ref="A57:V57"/>
    <mergeCell ref="A58:V58"/>
    <mergeCell ref="A60:G60"/>
    <mergeCell ref="A40:V40"/>
    <mergeCell ref="A41:V41"/>
    <mergeCell ref="A43:V43"/>
    <mergeCell ref="A47:V47"/>
    <mergeCell ref="A48:V48"/>
    <mergeCell ref="A50:V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5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136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651.3/1000</f>
        <v>0.65129999999999999</v>
      </c>
      <c r="H11" s="85"/>
      <c r="I11" s="55" t="s">
        <v>5</v>
      </c>
      <c r="J11" s="86">
        <f>6285.15/1000</f>
        <v>6.2851499999999998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1.8780000000000002E-2</v>
      </c>
      <c r="H14" s="85"/>
      <c r="I14" s="55" t="s">
        <v>7</v>
      </c>
      <c r="J14" s="86">
        <f>(P14+P15)/1000</f>
        <v>1.8780000000000002E-2</v>
      </c>
      <c r="K14" s="87"/>
      <c r="L14" s="58">
        <v>285</v>
      </c>
      <c r="M14" s="35" t="s">
        <v>7</v>
      </c>
      <c r="N14" s="57"/>
      <c r="O14" s="26">
        <v>18.78</v>
      </c>
      <c r="P14" s="27">
        <v>18.78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202/1000</f>
        <v>0.20200000000000001</v>
      </c>
      <c r="H15" s="117"/>
      <c r="I15" s="55" t="s">
        <v>5</v>
      </c>
      <c r="J15" s="86">
        <f>2407/1000</f>
        <v>2.407</v>
      </c>
      <c r="K15" s="87"/>
      <c r="L15" s="59">
        <v>3409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137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138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139</v>
      </c>
      <c r="C26" s="134" t="s">
        <v>140</v>
      </c>
      <c r="D26" s="154" t="s">
        <v>141</v>
      </c>
      <c r="E26" s="155">
        <v>9.34</v>
      </c>
      <c r="F26" s="136" t="s">
        <v>142</v>
      </c>
      <c r="G26" s="136">
        <v>96.48</v>
      </c>
      <c r="H26" s="156"/>
      <c r="I26" s="156"/>
      <c r="J26" s="136" t="s">
        <v>143</v>
      </c>
      <c r="K26" s="136">
        <v>1158.6300000000001</v>
      </c>
      <c r="L26" s="157"/>
      <c r="M26" s="156">
        <f>IF(ISNUMBER(K26/G26),IF(NOT(K26/G26=0),K26/G26, " "), " ")</f>
        <v>12.009017412935323</v>
      </c>
      <c r="N26" s="154"/>
    </row>
    <row r="27" spans="1:23" s="29" customFormat="1" ht="22.8" x14ac:dyDescent="0.25">
      <c r="A27" s="152">
        <v>2</v>
      </c>
      <c r="B27" s="153" t="s">
        <v>144</v>
      </c>
      <c r="C27" s="134" t="s">
        <v>145</v>
      </c>
      <c r="D27" s="154" t="s">
        <v>141</v>
      </c>
      <c r="E27" s="155">
        <v>9.07</v>
      </c>
      <c r="F27" s="136" t="s">
        <v>146</v>
      </c>
      <c r="G27" s="136">
        <v>99.05</v>
      </c>
      <c r="H27" s="156"/>
      <c r="I27" s="156"/>
      <c r="J27" s="136" t="s">
        <v>147</v>
      </c>
      <c r="K27" s="136">
        <v>1188.6199999999999</v>
      </c>
      <c r="L27" s="157"/>
      <c r="M27" s="156">
        <f>IF(ISNUMBER(K27/G27),IF(NOT(K27/G27=0),K27/G27, " "), " ")</f>
        <v>12.000201918223119</v>
      </c>
      <c r="N27" s="154"/>
    </row>
    <row r="28" spans="1:23" s="29" customFormat="1" ht="22.8" x14ac:dyDescent="0.25">
      <c r="A28" s="152">
        <v>3</v>
      </c>
      <c r="B28" s="153" t="s">
        <v>148</v>
      </c>
      <c r="C28" s="134" t="s">
        <v>149</v>
      </c>
      <c r="D28" s="154" t="s">
        <v>141</v>
      </c>
      <c r="E28" s="155">
        <v>0.37</v>
      </c>
      <c r="F28" s="136" t="s">
        <v>150</v>
      </c>
      <c r="G28" s="136">
        <v>4.84</v>
      </c>
      <c r="H28" s="156"/>
      <c r="I28" s="156"/>
      <c r="J28" s="136" t="s">
        <v>151</v>
      </c>
      <c r="K28" s="136">
        <v>58.1</v>
      </c>
      <c r="L28" s="157"/>
      <c r="M28" s="156">
        <f>IF(ISNUMBER(K28/G28),IF(NOT(K28/G28=0),K28/G28, " "), " ")</f>
        <v>12.004132231404959</v>
      </c>
      <c r="N28" s="154"/>
    </row>
    <row r="29" spans="1:23" s="29" customFormat="1" ht="19.350000000000001" customHeight="1" x14ac:dyDescent="0.25">
      <c r="A29" s="128" t="s">
        <v>152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23" ht="22.8" x14ac:dyDescent="0.25">
      <c r="A30" s="152">
        <v>4</v>
      </c>
      <c r="B30" s="153">
        <v>30303</v>
      </c>
      <c r="C30" s="134" t="s">
        <v>153</v>
      </c>
      <c r="D30" s="154" t="s">
        <v>154</v>
      </c>
      <c r="E30" s="155">
        <v>0.11</v>
      </c>
      <c r="F30" s="136" t="s">
        <v>155</v>
      </c>
      <c r="G30" s="136">
        <v>0.12</v>
      </c>
      <c r="H30" s="156"/>
      <c r="I30" s="156"/>
      <c r="J30" s="136" t="s">
        <v>156</v>
      </c>
      <c r="K30" s="136">
        <v>0.55000000000000004</v>
      </c>
      <c r="L30" s="157"/>
      <c r="M30" s="156">
        <f>IF(ISNUMBER(K30/G30),IF(NOT(K30/G30=0),K30/G30, " "), " ")</f>
        <v>4.5833333333333339</v>
      </c>
      <c r="N30" s="154" t="s">
        <v>157</v>
      </c>
    </row>
    <row r="31" spans="1:23" ht="22.8" x14ac:dyDescent="0.25">
      <c r="A31" s="152">
        <v>5</v>
      </c>
      <c r="B31" s="153">
        <v>40502</v>
      </c>
      <c r="C31" s="134" t="s">
        <v>158</v>
      </c>
      <c r="D31" s="154" t="s">
        <v>154</v>
      </c>
      <c r="E31" s="155">
        <v>0.12</v>
      </c>
      <c r="F31" s="136" t="s">
        <v>159</v>
      </c>
      <c r="G31" s="136">
        <v>0.94</v>
      </c>
      <c r="H31" s="156"/>
      <c r="I31" s="156"/>
      <c r="J31" s="136" t="s">
        <v>160</v>
      </c>
      <c r="K31" s="136">
        <v>5.4</v>
      </c>
      <c r="L31" s="157"/>
      <c r="M31" s="156">
        <f>IF(ISNUMBER(K31/G31),IF(NOT(K31/G31=0),K31/G31, " "), " ")</f>
        <v>5.7446808510638308</v>
      </c>
      <c r="N31" s="154" t="s">
        <v>157</v>
      </c>
    </row>
    <row r="32" spans="1:23" ht="22.8" x14ac:dyDescent="0.25">
      <c r="A32" s="152">
        <v>6</v>
      </c>
      <c r="B32" s="153">
        <v>253100</v>
      </c>
      <c r="C32" s="134" t="s">
        <v>161</v>
      </c>
      <c r="D32" s="154" t="s">
        <v>154</v>
      </c>
      <c r="E32" s="155">
        <v>0.03</v>
      </c>
      <c r="F32" s="136" t="s">
        <v>162</v>
      </c>
      <c r="G32" s="136">
        <v>7.0000000000000007E-2</v>
      </c>
      <c r="H32" s="156"/>
      <c r="I32" s="156"/>
      <c r="J32" s="136" t="s">
        <v>163</v>
      </c>
      <c r="K32" s="136">
        <v>0.27</v>
      </c>
      <c r="L32" s="157"/>
      <c r="M32" s="156">
        <f>IF(ISNUMBER(K32/G32),IF(NOT(K32/G32=0),K32/G32, " "), " ")</f>
        <v>3.8571428571428572</v>
      </c>
      <c r="N32" s="154" t="s">
        <v>164</v>
      </c>
    </row>
    <row r="33" spans="1:14" ht="19.350000000000001" customHeight="1" x14ac:dyDescent="0.25">
      <c r="A33" s="128" t="s">
        <v>165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34.200000000000003" x14ac:dyDescent="0.25">
      <c r="A34" s="152">
        <v>7</v>
      </c>
      <c r="B34" s="153" t="s">
        <v>166</v>
      </c>
      <c r="C34" s="134" t="s">
        <v>167</v>
      </c>
      <c r="D34" s="154" t="s">
        <v>168</v>
      </c>
      <c r="E34" s="155">
        <v>2.9999999999999997E-4</v>
      </c>
      <c r="F34" s="136" t="s">
        <v>169</v>
      </c>
      <c r="G34" s="136">
        <v>3.11</v>
      </c>
      <c r="H34" s="156">
        <v>39055.08</v>
      </c>
      <c r="I34" s="156">
        <v>11.72</v>
      </c>
      <c r="J34" s="136" t="s">
        <v>170</v>
      </c>
      <c r="K34" s="136">
        <v>12.08</v>
      </c>
      <c r="L34" s="157"/>
      <c r="M34" s="156">
        <f>IF(ISNUMBER(K34/G34),IF(NOT(K34/G34=0),K34/G34, " "), " ")</f>
        <v>3.884244372990354</v>
      </c>
      <c r="N34" s="154" t="s">
        <v>171</v>
      </c>
    </row>
    <row r="35" spans="1:14" ht="45.6" x14ac:dyDescent="0.25">
      <c r="A35" s="152">
        <v>8</v>
      </c>
      <c r="B35" s="153" t="s">
        <v>172</v>
      </c>
      <c r="C35" s="134" t="s">
        <v>173</v>
      </c>
      <c r="D35" s="154" t="s">
        <v>174</v>
      </c>
      <c r="E35" s="155">
        <v>0.57999999999999996</v>
      </c>
      <c r="F35" s="136" t="s">
        <v>175</v>
      </c>
      <c r="G35" s="136">
        <v>13.22</v>
      </c>
      <c r="H35" s="156">
        <v>119.32</v>
      </c>
      <c r="I35" s="156">
        <v>69.2</v>
      </c>
      <c r="J35" s="136" t="s">
        <v>176</v>
      </c>
      <c r="K35" s="136">
        <v>70.77</v>
      </c>
      <c r="L35" s="157"/>
      <c r="M35" s="156">
        <f>IF(ISNUMBER(K35/G35),IF(NOT(K35/G35=0),K35/G35, " "), " ")</f>
        <v>5.3532526475037816</v>
      </c>
      <c r="N35" s="154" t="s">
        <v>177</v>
      </c>
    </row>
    <row r="36" spans="1:14" ht="34.200000000000003" x14ac:dyDescent="0.25">
      <c r="A36" s="152">
        <v>9</v>
      </c>
      <c r="B36" s="153" t="s">
        <v>178</v>
      </c>
      <c r="C36" s="134" t="s">
        <v>179</v>
      </c>
      <c r="D36" s="154" t="s">
        <v>168</v>
      </c>
      <c r="E36" s="155">
        <v>1.6000000000000001E-3</v>
      </c>
      <c r="F36" s="136" t="s">
        <v>180</v>
      </c>
      <c r="G36" s="136">
        <v>33.450000000000003</v>
      </c>
      <c r="H36" s="156">
        <v>55802.95</v>
      </c>
      <c r="I36" s="156">
        <v>89.28</v>
      </c>
      <c r="J36" s="136" t="s">
        <v>181</v>
      </c>
      <c r="K36" s="136">
        <v>91.58</v>
      </c>
      <c r="L36" s="157"/>
      <c r="M36" s="156">
        <f>IF(ISNUMBER(K36/G36),IF(NOT(K36/G36=0),K36/G36, " "), " ")</f>
        <v>2.7378176382660686</v>
      </c>
      <c r="N36" s="154" t="s">
        <v>171</v>
      </c>
    </row>
    <row r="37" spans="1:14" ht="34.200000000000003" x14ac:dyDescent="0.25">
      <c r="A37" s="152">
        <v>10</v>
      </c>
      <c r="B37" s="153" t="s">
        <v>182</v>
      </c>
      <c r="C37" s="134" t="s">
        <v>183</v>
      </c>
      <c r="D37" s="154" t="s">
        <v>184</v>
      </c>
      <c r="E37" s="155">
        <v>2.262</v>
      </c>
      <c r="F37" s="136" t="s">
        <v>185</v>
      </c>
      <c r="G37" s="136">
        <v>7.03</v>
      </c>
      <c r="H37" s="156">
        <v>22.32</v>
      </c>
      <c r="I37" s="156">
        <v>50.47</v>
      </c>
      <c r="J37" s="136" t="s">
        <v>186</v>
      </c>
      <c r="K37" s="136">
        <v>51.5</v>
      </c>
      <c r="L37" s="157"/>
      <c r="M37" s="156">
        <f>IF(ISNUMBER(K37/G37),IF(NOT(K37/G37=0),K37/G37, " "), " ")</f>
        <v>7.3257467994310099</v>
      </c>
      <c r="N37" s="154" t="s">
        <v>187</v>
      </c>
    </row>
    <row r="38" spans="1:14" ht="34.200000000000003" x14ac:dyDescent="0.25">
      <c r="A38" s="152">
        <v>11</v>
      </c>
      <c r="B38" s="153" t="s">
        <v>188</v>
      </c>
      <c r="C38" s="134" t="s">
        <v>189</v>
      </c>
      <c r="D38" s="154" t="s">
        <v>168</v>
      </c>
      <c r="E38" s="155">
        <v>8.0000000000000004E-4</v>
      </c>
      <c r="F38" s="136" t="s">
        <v>190</v>
      </c>
      <c r="G38" s="136">
        <v>19.920000000000002</v>
      </c>
      <c r="H38" s="156">
        <v>119349.81</v>
      </c>
      <c r="I38" s="156">
        <v>95.47</v>
      </c>
      <c r="J38" s="136" t="s">
        <v>191</v>
      </c>
      <c r="K38" s="136">
        <v>97.62</v>
      </c>
      <c r="L38" s="157"/>
      <c r="M38" s="156">
        <f>IF(ISNUMBER(K38/G38),IF(NOT(K38/G38=0),K38/G38, " "), " ")</f>
        <v>4.9006024096385543</v>
      </c>
      <c r="N38" s="154" t="s">
        <v>171</v>
      </c>
    </row>
    <row r="39" spans="1:14" ht="22.8" x14ac:dyDescent="0.25">
      <c r="A39" s="152">
        <v>12</v>
      </c>
      <c r="B39" s="153" t="s">
        <v>192</v>
      </c>
      <c r="C39" s="134" t="s">
        <v>193</v>
      </c>
      <c r="D39" s="154" t="s">
        <v>174</v>
      </c>
      <c r="E39" s="155">
        <v>0.105</v>
      </c>
      <c r="F39" s="136" t="s">
        <v>194</v>
      </c>
      <c r="G39" s="136">
        <v>2.79</v>
      </c>
      <c r="H39" s="156">
        <v>188.27</v>
      </c>
      <c r="I39" s="156">
        <v>19.77</v>
      </c>
      <c r="J39" s="136" t="s">
        <v>195</v>
      </c>
      <c r="K39" s="136">
        <v>20.190000000000001</v>
      </c>
      <c r="L39" s="157"/>
      <c r="M39" s="156">
        <f>IF(ISNUMBER(K39/G39),IF(NOT(K39/G39=0),K39/G39, " "), " ")</f>
        <v>7.2365591397849469</v>
      </c>
      <c r="N39" s="154" t="s">
        <v>196</v>
      </c>
    </row>
    <row r="40" spans="1:14" ht="22.8" x14ac:dyDescent="0.25">
      <c r="A40" s="158">
        <v>13</v>
      </c>
      <c r="B40" s="159" t="s">
        <v>197</v>
      </c>
      <c r="C40" s="140" t="s">
        <v>198</v>
      </c>
      <c r="D40" s="160" t="s">
        <v>174</v>
      </c>
      <c r="E40" s="161">
        <v>0.7</v>
      </c>
      <c r="F40" s="142" t="s">
        <v>199</v>
      </c>
      <c r="G40" s="142">
        <v>18.41</v>
      </c>
      <c r="H40" s="162"/>
      <c r="I40" s="162"/>
      <c r="J40" s="142" t="s">
        <v>200</v>
      </c>
      <c r="K40" s="142">
        <v>85.42</v>
      </c>
      <c r="L40" s="163"/>
      <c r="M40" s="162">
        <f>IF(ISNUMBER(K40/G40),IF(NOT(K40/G40=0),K40/G40, " "), " ")</f>
        <v>4.6398696360673544</v>
      </c>
      <c r="N40" s="160"/>
    </row>
    <row r="41" spans="1:14" x14ac:dyDescent="0.25">
      <c r="A41" s="144" t="s">
        <v>121</v>
      </c>
      <c r="B41" s="145"/>
      <c r="C41" s="145"/>
      <c r="D41" s="145"/>
      <c r="E41" s="145"/>
      <c r="F41" s="145"/>
      <c r="G41" s="164">
        <v>294</v>
      </c>
      <c r="H41" s="165"/>
      <c r="I41" s="165"/>
      <c r="J41" s="165"/>
      <c r="K41" s="164">
        <v>2825</v>
      </c>
      <c r="L41" s="166"/>
      <c r="M41" s="164">
        <f ca="1">IF(ISNUMBER(INDIRECT("K" &amp; ROW())/INDIRECT("G" &amp; ROW())),INDIRECT("K" &amp; ROW())/INDIRECT("G" &amp; ROW()), " ")</f>
        <v>9.6088435374149661</v>
      </c>
      <c r="N41" s="146" t="s">
        <v>201</v>
      </c>
    </row>
    <row r="42" spans="1:14" x14ac:dyDescent="0.25">
      <c r="A42" s="144" t="s">
        <v>124</v>
      </c>
      <c r="B42" s="145"/>
      <c r="C42" s="145"/>
      <c r="D42" s="145"/>
      <c r="E42" s="145"/>
      <c r="F42" s="145"/>
      <c r="G42" s="164"/>
      <c r="H42" s="165"/>
      <c r="I42" s="165"/>
      <c r="J42" s="165"/>
      <c r="K42" s="164"/>
      <c r="L42" s="166"/>
      <c r="M42" s="164" t="str">
        <f ca="1">IF(ISNUMBER(INDIRECT("K" &amp; ROW())/INDIRECT("G" &amp; ROW())),INDIRECT("K" &amp; ROW())/INDIRECT("G" &amp; ROW()), " ")</f>
        <v xml:space="preserve"> </v>
      </c>
      <c r="N42" s="146" t="s">
        <v>201</v>
      </c>
    </row>
    <row r="43" spans="1:14" x14ac:dyDescent="0.25">
      <c r="A43" s="144" t="s">
        <v>125</v>
      </c>
      <c r="B43" s="145"/>
      <c r="C43" s="145"/>
      <c r="D43" s="145"/>
      <c r="E43" s="145"/>
      <c r="F43" s="145"/>
      <c r="G43" s="164">
        <v>202</v>
      </c>
      <c r="H43" s="165"/>
      <c r="I43" s="165"/>
      <c r="J43" s="165"/>
      <c r="K43" s="164">
        <v>2407</v>
      </c>
      <c r="L43" s="166"/>
      <c r="M43" s="164">
        <f ca="1">IF(ISNUMBER(INDIRECT("K" &amp; ROW())/INDIRECT("G" &amp; ROW())),INDIRECT("K" &amp; ROW())/INDIRECT("G" &amp; ROW()), " ")</f>
        <v>11.915841584158416</v>
      </c>
      <c r="N43" s="146" t="s">
        <v>201</v>
      </c>
    </row>
    <row r="44" spans="1:14" x14ac:dyDescent="0.25">
      <c r="A44" s="144" t="s">
        <v>126</v>
      </c>
      <c r="B44" s="145"/>
      <c r="C44" s="145"/>
      <c r="D44" s="145"/>
      <c r="E44" s="145"/>
      <c r="F44" s="145"/>
      <c r="G44" s="164">
        <v>91</v>
      </c>
      <c r="H44" s="165"/>
      <c r="I44" s="165"/>
      <c r="J44" s="165"/>
      <c r="K44" s="164">
        <v>411</v>
      </c>
      <c r="L44" s="166"/>
      <c r="M44" s="164">
        <f ca="1">IF(ISNUMBER(INDIRECT("K" &amp; ROW())/INDIRECT("G" &amp; ROW())),INDIRECT("K" &amp; ROW())/INDIRECT("G" &amp; ROW()), " ")</f>
        <v>4.5164835164835164</v>
      </c>
      <c r="N44" s="146" t="s">
        <v>201</v>
      </c>
    </row>
    <row r="45" spans="1:14" x14ac:dyDescent="0.25">
      <c r="A45" s="144" t="s">
        <v>127</v>
      </c>
      <c r="B45" s="145"/>
      <c r="C45" s="145"/>
      <c r="D45" s="145"/>
      <c r="E45" s="145"/>
      <c r="F45" s="145"/>
      <c r="G45" s="164">
        <v>1</v>
      </c>
      <c r="H45" s="165"/>
      <c r="I45" s="165"/>
      <c r="J45" s="165"/>
      <c r="K45" s="164">
        <v>7</v>
      </c>
      <c r="L45" s="166"/>
      <c r="M45" s="164">
        <f ca="1">IF(ISNUMBER(INDIRECT("K" &amp; ROW())/INDIRECT("G" &amp; ROW())),INDIRECT("K" &amp; ROW())/INDIRECT("G" &amp; ROW()), " ")</f>
        <v>7</v>
      </c>
      <c r="N45" s="146" t="s">
        <v>201</v>
      </c>
    </row>
    <row r="46" spans="1:14" x14ac:dyDescent="0.25">
      <c r="A46" s="147" t="s">
        <v>128</v>
      </c>
      <c r="B46" s="148"/>
      <c r="C46" s="148"/>
      <c r="D46" s="148"/>
      <c r="E46" s="148"/>
      <c r="F46" s="148"/>
      <c r="G46" s="167">
        <v>210</v>
      </c>
      <c r="H46" s="168"/>
      <c r="I46" s="168"/>
      <c r="J46" s="168"/>
      <c r="K46" s="167">
        <v>2131</v>
      </c>
      <c r="L46" s="169"/>
      <c r="M46" s="167">
        <f ca="1">IF(ISNUMBER(INDIRECT("K" &amp; ROW())/INDIRECT("G" &amp; ROW())),INDIRECT("K" &amp; ROW())/INDIRECT("G" &amp; ROW()), " ")</f>
        <v>10.147619047619047</v>
      </c>
      <c r="N46" s="149" t="s">
        <v>201</v>
      </c>
    </row>
    <row r="47" spans="1:14" x14ac:dyDescent="0.25">
      <c r="A47" s="147" t="s">
        <v>129</v>
      </c>
      <c r="B47" s="148"/>
      <c r="C47" s="148"/>
      <c r="D47" s="148"/>
      <c r="E47" s="148"/>
      <c r="F47" s="148"/>
      <c r="G47" s="167">
        <v>121</v>
      </c>
      <c r="H47" s="168"/>
      <c r="I47" s="168"/>
      <c r="J47" s="168"/>
      <c r="K47" s="167">
        <v>1157</v>
      </c>
      <c r="L47" s="169"/>
      <c r="M47" s="167">
        <f ca="1">IF(ISNUMBER(INDIRECT("K" &amp; ROW())/INDIRECT("G" &amp; ROW())),INDIRECT("K" &amp; ROW())/INDIRECT("G" &amp; ROW()), " ")</f>
        <v>9.561983471074381</v>
      </c>
      <c r="N47" s="149" t="s">
        <v>201</v>
      </c>
    </row>
    <row r="48" spans="1:14" x14ac:dyDescent="0.25">
      <c r="A48" s="147" t="s">
        <v>130</v>
      </c>
      <c r="B48" s="148"/>
      <c r="C48" s="148"/>
      <c r="D48" s="148"/>
      <c r="E48" s="148"/>
      <c r="F48" s="148"/>
      <c r="G48" s="167"/>
      <c r="H48" s="168"/>
      <c r="I48" s="168"/>
      <c r="J48" s="168"/>
      <c r="K48" s="167"/>
      <c r="L48" s="169"/>
      <c r="M48" s="167" t="str">
        <f ca="1">IF(ISNUMBER(INDIRECT("K" &amp; ROW())/INDIRECT("G" &amp; ROW())),INDIRECT("K" &amp; ROW())/INDIRECT("G" &amp; ROW()), " ")</f>
        <v xml:space="preserve"> </v>
      </c>
      <c r="N48" s="149" t="s">
        <v>201</v>
      </c>
    </row>
    <row r="49" spans="1:14" ht="30" customHeight="1" x14ac:dyDescent="0.25">
      <c r="A49" s="144" t="s">
        <v>131</v>
      </c>
      <c r="B49" s="145"/>
      <c r="C49" s="145"/>
      <c r="D49" s="145"/>
      <c r="E49" s="145"/>
      <c r="F49" s="145"/>
      <c r="G49" s="164">
        <v>590</v>
      </c>
      <c r="H49" s="165"/>
      <c r="I49" s="165"/>
      <c r="J49" s="165"/>
      <c r="K49" s="164">
        <v>5868</v>
      </c>
      <c r="L49" s="166"/>
      <c r="M49" s="164">
        <f ca="1">IF(ISNUMBER(INDIRECT("K" &amp; ROW())/INDIRECT("G" &amp; ROW())),INDIRECT("K" &amp; ROW())/INDIRECT("G" &amp; ROW()), " ")</f>
        <v>9.9457627118644076</v>
      </c>
      <c r="N49" s="146" t="s">
        <v>201</v>
      </c>
    </row>
    <row r="50" spans="1:14" x14ac:dyDescent="0.25">
      <c r="A50" s="144" t="s">
        <v>132</v>
      </c>
      <c r="B50" s="145"/>
      <c r="C50" s="145"/>
      <c r="D50" s="145"/>
      <c r="E50" s="145"/>
      <c r="F50" s="145"/>
      <c r="G50" s="164">
        <v>35</v>
      </c>
      <c r="H50" s="165"/>
      <c r="I50" s="165"/>
      <c r="J50" s="165"/>
      <c r="K50" s="164">
        <v>245</v>
      </c>
      <c r="L50" s="166"/>
      <c r="M50" s="164">
        <f ca="1">IF(ISNUMBER(INDIRECT("K" &amp; ROW())/INDIRECT("G" &amp; ROW())),INDIRECT("K" &amp; ROW())/INDIRECT("G" &amp; ROW()), " ")</f>
        <v>7</v>
      </c>
      <c r="N50" s="146" t="s">
        <v>201</v>
      </c>
    </row>
    <row r="51" spans="1:14" x14ac:dyDescent="0.25">
      <c r="A51" s="144" t="s">
        <v>133</v>
      </c>
      <c r="B51" s="145"/>
      <c r="C51" s="145"/>
      <c r="D51" s="145"/>
      <c r="E51" s="145"/>
      <c r="F51" s="145"/>
      <c r="G51" s="164">
        <v>625</v>
      </c>
      <c r="H51" s="165"/>
      <c r="I51" s="165"/>
      <c r="J51" s="165"/>
      <c r="K51" s="164">
        <v>6113</v>
      </c>
      <c r="L51" s="166"/>
      <c r="M51" s="164">
        <f ca="1">IF(ISNUMBER(INDIRECT("K" &amp; ROW())/INDIRECT("G" &amp; ROW())),INDIRECT("K" &amp; ROW())/INDIRECT("G" &amp; ROW()), " ")</f>
        <v>9.7807999999999993</v>
      </c>
      <c r="N51" s="146" t="s">
        <v>201</v>
      </c>
    </row>
    <row r="52" spans="1:14" ht="30" customHeight="1" x14ac:dyDescent="0.25">
      <c r="A52" s="144" t="s">
        <v>134</v>
      </c>
      <c r="B52" s="145"/>
      <c r="C52" s="145"/>
      <c r="D52" s="145"/>
      <c r="E52" s="145"/>
      <c r="F52" s="145"/>
      <c r="G52" s="164">
        <v>26.3</v>
      </c>
      <c r="H52" s="165"/>
      <c r="I52" s="165"/>
      <c r="J52" s="165"/>
      <c r="K52" s="164">
        <v>172.15</v>
      </c>
      <c r="L52" s="166"/>
      <c r="M52" s="164">
        <f ca="1">IF(ISNUMBER(INDIRECT("K" &amp; ROW())/INDIRECT("G" &amp; ROW())),INDIRECT("K" &amp; ROW())/INDIRECT("G" &amp; ROW()), " ")</f>
        <v>6.5456273764258555</v>
      </c>
      <c r="N52" s="146" t="s">
        <v>201</v>
      </c>
    </row>
    <row r="53" spans="1:14" x14ac:dyDescent="0.25">
      <c r="A53" s="147" t="s">
        <v>135</v>
      </c>
      <c r="B53" s="148"/>
      <c r="C53" s="148"/>
      <c r="D53" s="148"/>
      <c r="E53" s="148"/>
      <c r="F53" s="148"/>
      <c r="G53" s="167">
        <v>651.29999999999995</v>
      </c>
      <c r="H53" s="168"/>
      <c r="I53" s="168"/>
      <c r="J53" s="168"/>
      <c r="K53" s="167">
        <v>6285.15</v>
      </c>
      <c r="L53" s="169"/>
      <c r="M53" s="167">
        <f ca="1">IF(ISNUMBER(INDIRECT("K" &amp; ROW())/INDIRECT("G" &amp; ROW())),INDIRECT("K" &amp; ROW())/INDIRECT("G" &amp; ROW()), " ")</f>
        <v>9.6501612160294794</v>
      </c>
      <c r="N53" s="149" t="s">
        <v>201</v>
      </c>
    </row>
    <row r="54" spans="1:14" x14ac:dyDescent="0.25">
      <c r="A54" s="48"/>
      <c r="G54" s="67"/>
      <c r="H54" s="68"/>
      <c r="I54" s="68"/>
      <c r="J54" s="68"/>
      <c r="K54" s="67"/>
      <c r="L54" s="69"/>
      <c r="M54" s="67"/>
      <c r="N54" s="48"/>
    </row>
    <row r="55" spans="1:14" x14ac:dyDescent="0.25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70"/>
      <c r="M55" s="29"/>
      <c r="N55" s="29"/>
    </row>
    <row r="56" spans="1:14" x14ac:dyDescent="0.25">
      <c r="A56" s="75" t="s">
        <v>70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70"/>
      <c r="M56" s="29"/>
      <c r="N56" s="29"/>
    </row>
    <row r="57" spans="1:14" x14ac:dyDescent="0.25">
      <c r="A57" s="3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70"/>
      <c r="M57" s="29"/>
      <c r="N57" s="29"/>
    </row>
    <row r="58" spans="1:14" x14ac:dyDescent="0.25">
      <c r="A58" s="75" t="s">
        <v>71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70"/>
      <c r="M58" s="29"/>
      <c r="N58" s="29"/>
    </row>
  </sheetData>
  <mergeCells count="44">
    <mergeCell ref="A49:F49"/>
    <mergeCell ref="A50:F50"/>
    <mergeCell ref="A51:F51"/>
    <mergeCell ref="A52:F52"/>
    <mergeCell ref="A53:F53"/>
    <mergeCell ref="A43:F43"/>
    <mergeCell ref="A44:F44"/>
    <mergeCell ref="A45:F45"/>
    <mergeCell ref="A46:F46"/>
    <mergeCell ref="A47:F47"/>
    <mergeCell ref="A48:F48"/>
    <mergeCell ref="A24:N24"/>
    <mergeCell ref="A25:N25"/>
    <mergeCell ref="A29:N29"/>
    <mergeCell ref="A33:N33"/>
    <mergeCell ref="A41:F41"/>
    <mergeCell ref="A42:F42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2015-12-10T05:12:38Z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