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51" i="16"/>
  <c r="M5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9" i="8"/>
  <c r="K88" i="8"/>
  <c r="H89" i="8"/>
  <c r="H88" i="8"/>
  <c r="J14" i="16"/>
  <c r="G14" i="16"/>
  <c r="K30" i="8"/>
  <c r="H30" i="8"/>
  <c r="A18" i="16"/>
  <c r="B34" i="8"/>
  <c r="M53" i="16"/>
  <c r="M57" i="16"/>
  <c r="M54" i="16"/>
  <c r="M58" i="16"/>
  <c r="M62" i="16"/>
  <c r="M66" i="16"/>
  <c r="M55" i="16"/>
  <c r="M59" i="16"/>
  <c r="M63" i="16"/>
  <c r="M67" i="16"/>
  <c r="M56" i="16"/>
  <c r="M60" i="16"/>
  <c r="M64" i="16"/>
  <c r="M61" i="16"/>
  <c r="M6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<sst xmlns="http://schemas.openxmlformats.org/spreadsheetml/2006/main" count="437" uniqueCount="291">
  <si>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</si>
  <si>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</si>
  <si>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</si>
  <si>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</si>
  <si>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</si>
  <si>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</si>
  <si>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</si>
  <si>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</si>
  <si>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</si>
  <si>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</si>
  <si>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</si>
  <si>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</si>
  <si>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</si>
  <si>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</si>
  <si>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</si>
  <si>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</si>
  <si>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</si>
  <si>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</si>
  <si>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</si>
  <si>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</si>
  <si>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</si>
  <si>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</si>
  <si>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</si>
  <si>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</si>
  <si>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</si>
  <si>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</si>
  <si>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</si>
  <si>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</si>
  <si>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</si>
  <si>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</si>
  <si>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</si>
  <si>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</si>
  <si>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</si>
  <si>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</si>
  <si>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</si>
  <si>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</si>
  <si>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</si>
  <si>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</si>
  <si>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</si>
  <si>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</si>
  <si>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</si>
  <si>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</si>
  <si>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</si>
  <si>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</si>
  <si>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</si>
  <si>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</si>
  <si>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</si>
  <si>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</si>
  <si>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</si>
  <si>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</si>
  <si>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</si>
  <si>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</si>
  <si>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</si>
  <si>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</si>
  <si>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</si>
  <si>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</si>
  <si>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</si>
  <si>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</si>
  <si>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</si>
  <si>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</si>
  <si>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</si>
  <si>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</si>
  <si>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</si>
  <si>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</si>
  <si>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</si>
  <si>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</si>
  <si>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</si>
  <si>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ВВ1г заявки</t>
  </si>
  <si>
    <t>Сдал:  _________________ //</t>
  </si>
  <si>
    <t>Принял:  _________________ //</t>
  </si>
  <si>
    <t>Раздел 1. ФЕВРАЛЬ</t>
  </si>
  <si>
    <t>кв.7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</si>
  <si>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</si>
  <si>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
63
40</t>
  </si>
  <si>
    <t>3
2
2</t>
  </si>
  <si>
    <t>33
21
13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</si>
  <si>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</si>
  <si>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</si>
  <si>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0,001
88
48</t>
  </si>
  <si>
    <t>1000,16
_____
64,52</t>
  </si>
  <si>
    <t>54,89
_____
1,4</t>
  </si>
  <si>
    <t>1
1
1</t>
  </si>
  <si>
    <t>13
11
6</t>
  </si>
  <si>
    <t>12
_____
1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</si>
  <si>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</si>
  <si>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0,0004
111
51</t>
  </si>
  <si>
    <t>4
4
2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</si>
  <si>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</si>
  <si>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</si>
  <si>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</si>
  <si>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</si>
  <si>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49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</si>
  <si>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</si>
  <si>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</si>
  <si>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</si>
  <si>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</si>
  <si>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</si>
  <si>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</si>
  <si>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ТЕРр65-16-3
Смена сгонов у трубопроводов диаметром: до 50 мм
100 сгонов
НР 88%=103%*0.85 от ФОТ
СП 48%=60%*0.8 от ФОТ</t>
  </si>
  <si>
    <t>0,01
88
48</t>
  </si>
  <si>
    <t>854,13
_____
4419,66</t>
  </si>
  <si>
    <t>3,71
_____
1,54</t>
  </si>
  <si>
    <t>53
9
5</t>
  </si>
  <si>
    <t>9
_____
44</t>
  </si>
  <si>
    <t>263
90
49</t>
  </si>
  <si>
    <t>102
_____
161</t>
  </si>
  <si>
    <t>Раздел 2. МАРТ</t>
  </si>
  <si>
    <t>подвал</t>
  </si>
  <si>
    <t>1,2
63
40</t>
  </si>
  <si>
    <t>16
12
8</t>
  </si>
  <si>
    <t>197
124
79</t>
  </si>
  <si>
    <t>кв.14</t>
  </si>
  <si>
    <t>0,005
88
48</t>
  </si>
  <si>
    <t>6
5
3</t>
  </si>
  <si>
    <t>5
_____
1</t>
  </si>
  <si>
    <t>63
53
29</t>
  </si>
  <si>
    <t>60
_____
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</si>
  <si>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</si>
  <si>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</si>
  <si>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</si>
  <si>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</si>
  <si>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</si>
  <si>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</si>
  <si>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</si>
  <si>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Раздел 3. АПРЕЛЬ</t>
  </si>
  <si>
    <t>0,3
111
51</t>
  </si>
  <si>
    <t xml:space="preserve">
_____
8</t>
  </si>
  <si>
    <t xml:space="preserve">
_____
37</t>
  </si>
  <si>
    <t>Раздел 4. ИЮЛЬ</t>
  </si>
  <si>
    <t>кв.14-16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</si>
  <si>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</si>
  <si>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0,02
88
48</t>
  </si>
  <si>
    <t>1019,2
_____
2504,12</t>
  </si>
  <si>
    <t>68,58
_____
2,8</t>
  </si>
  <si>
    <t>72
21
12</t>
  </si>
  <si>
    <t>20
_____
51</t>
  </si>
  <si>
    <t>474
216
118</t>
  </si>
  <si>
    <t>245
_____
222</t>
  </si>
  <si>
    <t>7
_____
1</t>
  </si>
  <si>
    <t>кв.12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</si>
  <si>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</si>
  <si>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0,015
88
48</t>
  </si>
  <si>
    <t>776,23
_____
6358,76</t>
  </si>
  <si>
    <t>27,39
_____
2,8</t>
  </si>
  <si>
    <t>107
12
7</t>
  </si>
  <si>
    <t>12
_____
95</t>
  </si>
  <si>
    <t>499
124
68</t>
  </si>
  <si>
    <t>140
_____
357</t>
  </si>
  <si>
    <t>2
_____
1</t>
  </si>
  <si>
    <t>ТСЦ-103-1356
Муфты для полиэтиленовых труб безнапорной и ливневой канализации, диаметром 110 мм
шт.</t>
  </si>
  <si>
    <t>1
88
48</t>
  </si>
  <si>
    <t xml:space="preserve">
_____
13,88</t>
  </si>
  <si>
    <t xml:space="preserve">
_____
14</t>
  </si>
  <si>
    <t xml:space="preserve">
_____
76</t>
  </si>
  <si>
    <t>Раздел 5. СЕНТЯБРЬ</t>
  </si>
  <si>
    <t>кв.9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</si>
  <si>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</si>
  <si>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1
98
56</t>
  </si>
  <si>
    <t>5,6
_____
1,09</t>
  </si>
  <si>
    <t>8
7
4</t>
  </si>
  <si>
    <t>6
_____
1</t>
  </si>
  <si>
    <t>79
66
38</t>
  </si>
  <si>
    <t>67
_____
5</t>
  </si>
  <si>
    <t>Итого прямые затраты по акту</t>
  </si>
  <si>
    <t>93
_____
261</t>
  </si>
  <si>
    <t>1106
_____
1047</t>
  </si>
  <si>
    <t>19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</si>
  <si>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</si>
  <si>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</si>
  <si>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</si>
  <si>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</si>
  <si>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</si>
  <si>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</si>
  <si>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</si>
  <si>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</si>
  <si>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</si>
  <si>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</si>
  <si>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</si>
  <si>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</si>
  <si>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</si>
  <si>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</si>
  <si>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</si>
  <si>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</si>
  <si>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</si>
  <si>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</si>
  <si>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</si>
  <si>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</si>
  <si>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</si>
  <si>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</si>
  <si>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</si>
  <si>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</si>
  <si>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</si>
  <si>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</si>
  <si>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</si>
  <si>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</si>
  <si>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</si>
  <si>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</si>
  <si>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</si>
  <si>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</si>
  <si>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</si>
  <si>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</si>
  <si>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</si>
  <si>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</si>
  <si>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</si>
  <si>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</si>
  <si>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</si>
  <si>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</si>
  <si>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</si>
  <si>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</si>
  <si>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</si>
  <si>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</si>
  <si>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</si>
  <si>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</si>
  <si>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</si>
  <si>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</si>
  <si>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</si>
  <si>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</si>
  <si>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</si>
  <si>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</si>
  <si>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</si>
  <si>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</si>
  <si>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</si>
  <si>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</si>
  <si>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</si>
  <si>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</si>
  <si>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</si>
  <si>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</si>
  <si>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</si>
  <si>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</si>
  <si>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</si>
  <si>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</si>
  <si>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</si>
  <si>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</si>
  <si>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</si>
  <si>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</si>
  <si>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</si>
  <si>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</si>
  <si>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</si>
  <si>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</si>
  <si>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</si>
  <si>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</si>
  <si>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</si>
  <si>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</si>
  <si>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</si>
  <si>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</si>
  <si>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</si>
  <si>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</si>
  <si>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</si>
  <si>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</si>
  <si>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</si>
  <si>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22,8
</t>
  </si>
  <si>
    <t xml:space="preserve">100,89
</t>
  </si>
  <si>
    <t>МТРиЭ ЧО, Пост.от 14.05.2015 г. №19/1, п.183*3.09/1000</t>
  </si>
  <si>
    <t>108-0004</t>
  </si>
  <si>
    <t>Гидроизоляция металлическая из листовой стали с зигзагообразной приваренной арматурой</t>
  </si>
  <si>
    <t xml:space="preserve">т
</t>
  </si>
  <si>
    <t xml:space="preserve">14489,34
</t>
  </si>
  <si>
    <t xml:space="preserve">50864,03
</t>
  </si>
  <si>
    <t>08.01.610</t>
  </si>
  <si>
    <t>302-1241</t>
  </si>
  <si>
    <t>Сгоны стальные с муфтой и контргайкой, диаметром: 50 мм</t>
  </si>
  <si>
    <t xml:space="preserve">шт.
</t>
  </si>
  <si>
    <t xml:space="preserve">43
</t>
  </si>
  <si>
    <t xml:space="preserve">156,54
</t>
  </si>
  <si>
    <t>К=1,1 МТРиЭ ЧО, Пост.от 14.05.2015 г. №19/1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</si>
  <si>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</si>
  <si>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</si>
  <si>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</si>
  <si>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</si>
  <si>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</si>
  <si>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</si>
  <si>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</si>
  <si>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</si>
  <si>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</si>
  <si>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</si>
  <si>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</si>
  <si>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</si>
  <si>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</si>
  <si>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</si>
  <si>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</si>
  <si>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</si>
  <si>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</si>
  <si>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 xml:space="preserve">          Неучтенные ресурсы</t>
  </si>
  <si>
    <t>301-9050</t>
  </si>
  <si>
    <t>Водомеры</t>
  </si>
  <si>
    <t xml:space="preserve">
</t>
  </si>
  <si>
    <t>509-9900</t>
  </si>
  <si>
    <t>Строительный мусор</t>
  </si>
  <si>
    <t xml:space="preserve"> </t>
  </si>
  <si>
    <t>Объект : ул.Высоковольтная 1Г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</si>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</sst>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7"/>
  <sheetViews>
    <sheetView showGridLines="0" tabSelected="1" topLeftCell="A64" workbookViewId="0">
      <selection activeCell="C95" sqref="C9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289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8.1300000000000008</v>
      </c>
      <c r="X14" s="27">
        <v>8.1300000000000008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290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545/1000</f>
        <v>0.54500000000000004</v>
      </c>
      <c r="I27" s="85"/>
      <c r="J27" s="35" t="s">
        <v>5</v>
      </c>
      <c r="K27" s="86">
        <f>3777/1000</f>
        <v>3.7770000000000001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8.1300000000000001E-3</v>
      </c>
      <c r="I30" s="85"/>
      <c r="J30" s="35" t="s">
        <v>7</v>
      </c>
      <c r="K30" s="86">
        <f>(X14+X15)/1000</f>
        <v>8.1300000000000001E-3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93</v>
      </c>
      <c r="Z30" s="71">
        <v>86</v>
      </c>
      <c r="AA30" s="71">
        <v>52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93/1000</f>
        <v>9.2999999999999999E-2</v>
      </c>
      <c r="I31" s="85"/>
      <c r="J31" s="35" t="s">
        <v>5</v>
      </c>
      <c r="K31" s="86">
        <f>1108/1000</f>
        <v>1.1080000000000001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1108</v>
      </c>
      <c r="Z31" s="72">
        <v>872</v>
      </c>
      <c r="AA31" s="72">
        <v>501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3</v>
      </c>
      <c r="J42" s="136"/>
      <c r="K42" s="136" t="s">
        <v>75</v>
      </c>
      <c r="L42" s="137">
        <v>33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91.2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1119.57</v>
      </c>
      <c r="F43" s="137" t="s">
        <v>79</v>
      </c>
      <c r="G43" s="136" t="s">
        <v>80</v>
      </c>
      <c r="H43" s="136" t="s">
        <v>81</v>
      </c>
      <c r="I43" s="136">
        <v>1</v>
      </c>
      <c r="J43" s="136"/>
      <c r="K43" s="136" t="s">
        <v>82</v>
      </c>
      <c r="L43" s="137" t="s">
        <v>83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3</v>
      </c>
      <c r="C44" s="134" t="s">
        <v>84</v>
      </c>
      <c r="D44" s="135" t="s">
        <v>85</v>
      </c>
      <c r="E44" s="136">
        <v>1006.86</v>
      </c>
      <c r="F44" s="137">
        <v>811.45</v>
      </c>
      <c r="G44" s="136">
        <v>195.41</v>
      </c>
      <c r="H44" s="136"/>
      <c r="I44" s="136"/>
      <c r="J44" s="136"/>
      <c r="K44" s="136" t="s">
        <v>86</v>
      </c>
      <c r="L44" s="137">
        <v>4</v>
      </c>
      <c r="M44" s="137"/>
      <c r="N44" s="137" t="s">
        <v>76</v>
      </c>
      <c r="O44" s="137"/>
      <c r="P44" s="137"/>
      <c r="Q44" s="137"/>
      <c r="R44" s="137"/>
      <c r="S44" s="137"/>
      <c r="T44" s="137"/>
      <c r="U44" s="137"/>
      <c r="V44" s="137"/>
    </row>
    <row r="45" spans="1:22" ht="34.200000000000003" x14ac:dyDescent="0.25">
      <c r="A45" s="132">
        <v>4</v>
      </c>
      <c r="B45" s="133">
        <v>4</v>
      </c>
      <c r="C45" s="134" t="s">
        <v>87</v>
      </c>
      <c r="D45" s="135" t="s">
        <v>88</v>
      </c>
      <c r="E45" s="136">
        <v>26.3</v>
      </c>
      <c r="F45" s="137" t="s">
        <v>89</v>
      </c>
      <c r="G45" s="136"/>
      <c r="H45" s="136">
        <v>11</v>
      </c>
      <c r="I45" s="136" t="s">
        <v>90</v>
      </c>
      <c r="J45" s="136"/>
      <c r="K45" s="136">
        <v>49</v>
      </c>
      <c r="L45" s="137" t="s">
        <v>91</v>
      </c>
      <c r="M45" s="137"/>
      <c r="N45" s="137" t="s">
        <v>92</v>
      </c>
      <c r="O45" s="137"/>
      <c r="P45" s="137"/>
      <c r="Q45" s="137"/>
      <c r="R45" s="137"/>
      <c r="S45" s="137"/>
      <c r="T45" s="137"/>
      <c r="U45" s="137"/>
      <c r="V45" s="137"/>
    </row>
    <row r="46" spans="1:22" ht="34.200000000000003" x14ac:dyDescent="0.25">
      <c r="A46" s="132">
        <v>5</v>
      </c>
      <c r="B46" s="133">
        <v>5</v>
      </c>
      <c r="C46" s="134" t="s">
        <v>93</v>
      </c>
      <c r="D46" s="135" t="s">
        <v>94</v>
      </c>
      <c r="E46" s="136">
        <v>12.12</v>
      </c>
      <c r="F46" s="137" t="s">
        <v>95</v>
      </c>
      <c r="G46" s="136"/>
      <c r="H46" s="136">
        <v>1</v>
      </c>
      <c r="I46" s="136" t="s">
        <v>96</v>
      </c>
      <c r="J46" s="136"/>
      <c r="K46" s="136">
        <v>6</v>
      </c>
      <c r="L46" s="137" t="s">
        <v>97</v>
      </c>
      <c r="M46" s="137"/>
      <c r="N46" s="137" t="s">
        <v>92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71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6</v>
      </c>
      <c r="B48" s="133">
        <v>6</v>
      </c>
      <c r="C48" s="134" t="s">
        <v>72</v>
      </c>
      <c r="D48" s="135" t="s">
        <v>73</v>
      </c>
      <c r="E48" s="136">
        <v>13.69</v>
      </c>
      <c r="F48" s="137">
        <v>13.69</v>
      </c>
      <c r="G48" s="136"/>
      <c r="H48" s="136" t="s">
        <v>74</v>
      </c>
      <c r="I48" s="136">
        <v>3</v>
      </c>
      <c r="J48" s="136"/>
      <c r="K48" s="136" t="s">
        <v>75</v>
      </c>
      <c r="L48" s="137">
        <v>33</v>
      </c>
      <c r="M48" s="137"/>
      <c r="N48" s="137" t="s">
        <v>76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8">
        <v>7</v>
      </c>
      <c r="B49" s="139">
        <v>7</v>
      </c>
      <c r="C49" s="140" t="s">
        <v>98</v>
      </c>
      <c r="D49" s="141" t="s">
        <v>99</v>
      </c>
      <c r="E49" s="142">
        <v>5277.5</v>
      </c>
      <c r="F49" s="143" t="s">
        <v>100</v>
      </c>
      <c r="G49" s="142" t="s">
        <v>101</v>
      </c>
      <c r="H49" s="142" t="s">
        <v>102</v>
      </c>
      <c r="I49" s="142" t="s">
        <v>103</v>
      </c>
      <c r="J49" s="142"/>
      <c r="K49" s="142" t="s">
        <v>104</v>
      </c>
      <c r="L49" s="143" t="s">
        <v>105</v>
      </c>
      <c r="M49" s="143"/>
      <c r="N49" s="143" t="s">
        <v>76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72</v>
      </c>
      <c r="D52" s="135" t="s">
        <v>108</v>
      </c>
      <c r="E52" s="136">
        <v>13.69</v>
      </c>
      <c r="F52" s="137">
        <v>13.69</v>
      </c>
      <c r="G52" s="136"/>
      <c r="H52" s="136" t="s">
        <v>109</v>
      </c>
      <c r="I52" s="136">
        <v>16</v>
      </c>
      <c r="J52" s="136"/>
      <c r="K52" s="136" t="s">
        <v>110</v>
      </c>
      <c r="L52" s="137">
        <v>197</v>
      </c>
      <c r="M52" s="137"/>
      <c r="N52" s="137" t="s">
        <v>76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72</v>
      </c>
      <c r="D54" s="135" t="s">
        <v>108</v>
      </c>
      <c r="E54" s="136">
        <v>13.69</v>
      </c>
      <c r="F54" s="137">
        <v>13.69</v>
      </c>
      <c r="G54" s="136"/>
      <c r="H54" s="136" t="s">
        <v>109</v>
      </c>
      <c r="I54" s="136">
        <v>16</v>
      </c>
      <c r="J54" s="136"/>
      <c r="K54" s="136" t="s">
        <v>110</v>
      </c>
      <c r="L54" s="137">
        <v>197</v>
      </c>
      <c r="M54" s="137"/>
      <c r="N54" s="137" t="s">
        <v>76</v>
      </c>
      <c r="O54" s="137"/>
      <c r="P54" s="137"/>
      <c r="Q54" s="137"/>
      <c r="R54" s="137"/>
      <c r="S54" s="137"/>
      <c r="T54" s="137"/>
      <c r="U54" s="137"/>
      <c r="V54" s="137"/>
    </row>
    <row r="55" spans="1:22" ht="91.2" x14ac:dyDescent="0.25">
      <c r="A55" s="132">
        <v>10</v>
      </c>
      <c r="B55" s="133">
        <v>10</v>
      </c>
      <c r="C55" s="134" t="s">
        <v>77</v>
      </c>
      <c r="D55" s="135" t="s">
        <v>112</v>
      </c>
      <c r="E55" s="136">
        <v>1119.57</v>
      </c>
      <c r="F55" s="137" t="s">
        <v>79</v>
      </c>
      <c r="G55" s="136" t="s">
        <v>80</v>
      </c>
      <c r="H55" s="136" t="s">
        <v>113</v>
      </c>
      <c r="I55" s="136" t="s">
        <v>114</v>
      </c>
      <c r="J55" s="136"/>
      <c r="K55" s="136" t="s">
        <v>115</v>
      </c>
      <c r="L55" s="137" t="s">
        <v>116</v>
      </c>
      <c r="M55" s="137"/>
      <c r="N55" s="137" t="s">
        <v>76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111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11</v>
      </c>
      <c r="B57" s="133">
        <v>11</v>
      </c>
      <c r="C57" s="134" t="s">
        <v>117</v>
      </c>
      <c r="D57" s="135" t="s">
        <v>118</v>
      </c>
      <c r="E57" s="136">
        <v>15810.14</v>
      </c>
      <c r="F57" s="137" t="s">
        <v>119</v>
      </c>
      <c r="G57" s="136">
        <v>195.41</v>
      </c>
      <c r="H57" s="136" t="s">
        <v>120</v>
      </c>
      <c r="I57" s="136" t="s">
        <v>121</v>
      </c>
      <c r="J57" s="136"/>
      <c r="K57" s="136" t="s">
        <v>122</v>
      </c>
      <c r="L57" s="137" t="s">
        <v>123</v>
      </c>
      <c r="M57" s="137"/>
      <c r="N57" s="137" t="s">
        <v>76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34.200000000000003" x14ac:dyDescent="0.25">
      <c r="A58" s="138">
        <v>12</v>
      </c>
      <c r="B58" s="139">
        <v>12</v>
      </c>
      <c r="C58" s="140" t="s">
        <v>87</v>
      </c>
      <c r="D58" s="141" t="s">
        <v>88</v>
      </c>
      <c r="E58" s="142">
        <v>26.3</v>
      </c>
      <c r="F58" s="143" t="s">
        <v>89</v>
      </c>
      <c r="G58" s="142"/>
      <c r="H58" s="142">
        <v>11</v>
      </c>
      <c r="I58" s="142" t="s">
        <v>90</v>
      </c>
      <c r="J58" s="142"/>
      <c r="K58" s="142">
        <v>49</v>
      </c>
      <c r="L58" s="143" t="s">
        <v>91</v>
      </c>
      <c r="M58" s="143"/>
      <c r="N58" s="143" t="s">
        <v>92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124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107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13</v>
      </c>
      <c r="B61" s="133">
        <v>13</v>
      </c>
      <c r="C61" s="134" t="s">
        <v>117</v>
      </c>
      <c r="D61" s="135" t="s">
        <v>118</v>
      </c>
      <c r="E61" s="136">
        <v>15810.14</v>
      </c>
      <c r="F61" s="137" t="s">
        <v>119</v>
      </c>
      <c r="G61" s="136">
        <v>195.41</v>
      </c>
      <c r="H61" s="136" t="s">
        <v>120</v>
      </c>
      <c r="I61" s="136" t="s">
        <v>121</v>
      </c>
      <c r="J61" s="136"/>
      <c r="K61" s="136" t="s">
        <v>122</v>
      </c>
      <c r="L61" s="137" t="s">
        <v>123</v>
      </c>
      <c r="M61" s="137"/>
      <c r="N61" s="137" t="s">
        <v>76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34.200000000000003" x14ac:dyDescent="0.25">
      <c r="A62" s="138">
        <v>14</v>
      </c>
      <c r="B62" s="139">
        <v>14</v>
      </c>
      <c r="C62" s="140" t="s">
        <v>87</v>
      </c>
      <c r="D62" s="141" t="s">
        <v>125</v>
      </c>
      <c r="E62" s="142">
        <v>26.3</v>
      </c>
      <c r="F62" s="143" t="s">
        <v>89</v>
      </c>
      <c r="G62" s="142"/>
      <c r="H62" s="142">
        <v>8</v>
      </c>
      <c r="I62" s="142" t="s">
        <v>126</v>
      </c>
      <c r="J62" s="142"/>
      <c r="K62" s="142">
        <v>37</v>
      </c>
      <c r="L62" s="143" t="s">
        <v>127</v>
      </c>
      <c r="M62" s="143"/>
      <c r="N62" s="143" t="s">
        <v>92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128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129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15</v>
      </c>
      <c r="B65" s="133">
        <v>15</v>
      </c>
      <c r="C65" s="134" t="s">
        <v>130</v>
      </c>
      <c r="D65" s="135" t="s">
        <v>131</v>
      </c>
      <c r="E65" s="136">
        <v>3591.9</v>
      </c>
      <c r="F65" s="137" t="s">
        <v>132</v>
      </c>
      <c r="G65" s="136" t="s">
        <v>133</v>
      </c>
      <c r="H65" s="136" t="s">
        <v>134</v>
      </c>
      <c r="I65" s="136" t="s">
        <v>135</v>
      </c>
      <c r="J65" s="136">
        <v>1</v>
      </c>
      <c r="K65" s="136" t="s">
        <v>136</v>
      </c>
      <c r="L65" s="137" t="s">
        <v>137</v>
      </c>
      <c r="M65" s="137"/>
      <c r="N65" s="137" t="s">
        <v>76</v>
      </c>
      <c r="O65" s="137"/>
      <c r="P65" s="137"/>
      <c r="Q65" s="137"/>
      <c r="R65" s="137"/>
      <c r="S65" s="137"/>
      <c r="T65" s="137"/>
      <c r="U65" s="137"/>
      <c r="V65" s="137" t="s">
        <v>138</v>
      </c>
    </row>
    <row r="66" spans="1:22" ht="18.45" customHeight="1" x14ac:dyDescent="0.25">
      <c r="A66" s="130" t="s">
        <v>139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16</v>
      </c>
      <c r="B67" s="133">
        <v>16</v>
      </c>
      <c r="C67" s="134" t="s">
        <v>140</v>
      </c>
      <c r="D67" s="135" t="s">
        <v>141</v>
      </c>
      <c r="E67" s="136">
        <v>7162.38</v>
      </c>
      <c r="F67" s="137" t="s">
        <v>142</v>
      </c>
      <c r="G67" s="136" t="s">
        <v>143</v>
      </c>
      <c r="H67" s="136" t="s">
        <v>144</v>
      </c>
      <c r="I67" s="136" t="s">
        <v>145</v>
      </c>
      <c r="J67" s="136"/>
      <c r="K67" s="136" t="s">
        <v>146</v>
      </c>
      <c r="L67" s="137" t="s">
        <v>147</v>
      </c>
      <c r="M67" s="137"/>
      <c r="N67" s="137" t="s">
        <v>76</v>
      </c>
      <c r="O67" s="137"/>
      <c r="P67" s="137"/>
      <c r="Q67" s="137"/>
      <c r="R67" s="137"/>
      <c r="S67" s="137"/>
      <c r="T67" s="137"/>
      <c r="U67" s="137"/>
      <c r="V67" s="137" t="s">
        <v>148</v>
      </c>
    </row>
    <row r="68" spans="1:22" ht="57" x14ac:dyDescent="0.25">
      <c r="A68" s="138">
        <v>17</v>
      </c>
      <c r="B68" s="139">
        <v>17</v>
      </c>
      <c r="C68" s="140" t="s">
        <v>149</v>
      </c>
      <c r="D68" s="141" t="s">
        <v>150</v>
      </c>
      <c r="E68" s="142">
        <v>13.88</v>
      </c>
      <c r="F68" s="143" t="s">
        <v>151</v>
      </c>
      <c r="G68" s="142"/>
      <c r="H68" s="142">
        <v>14</v>
      </c>
      <c r="I68" s="142" t="s">
        <v>152</v>
      </c>
      <c r="J68" s="142"/>
      <c r="K68" s="142">
        <v>76</v>
      </c>
      <c r="L68" s="143" t="s">
        <v>153</v>
      </c>
      <c r="M68" s="143"/>
      <c r="N68" s="143" t="s">
        <v>92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154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155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125.4" x14ac:dyDescent="0.25">
      <c r="A71" s="138">
        <v>18</v>
      </c>
      <c r="B71" s="139">
        <v>18</v>
      </c>
      <c r="C71" s="140" t="s">
        <v>156</v>
      </c>
      <c r="D71" s="141" t="s">
        <v>157</v>
      </c>
      <c r="E71" s="142">
        <v>7.98</v>
      </c>
      <c r="F71" s="143" t="s">
        <v>158</v>
      </c>
      <c r="G71" s="142">
        <v>1.29</v>
      </c>
      <c r="H71" s="142" t="s">
        <v>159</v>
      </c>
      <c r="I71" s="142" t="s">
        <v>160</v>
      </c>
      <c r="J71" s="142">
        <v>1</v>
      </c>
      <c r="K71" s="142" t="s">
        <v>161</v>
      </c>
      <c r="L71" s="143" t="s">
        <v>162</v>
      </c>
      <c r="M71" s="143"/>
      <c r="N71" s="143" t="s">
        <v>76</v>
      </c>
      <c r="O71" s="143"/>
      <c r="P71" s="143"/>
      <c r="Q71" s="143"/>
      <c r="R71" s="143"/>
      <c r="S71" s="143"/>
      <c r="T71" s="143"/>
      <c r="U71" s="143"/>
      <c r="V71" s="143">
        <v>7</v>
      </c>
    </row>
    <row r="72" spans="1:22" ht="34.200000000000003" x14ac:dyDescent="0.25">
      <c r="A72" s="144" t="s">
        <v>163</v>
      </c>
      <c r="B72" s="145"/>
      <c r="C72" s="145"/>
      <c r="D72" s="145"/>
      <c r="E72" s="145"/>
      <c r="F72" s="145"/>
      <c r="G72" s="145"/>
      <c r="H72" s="146">
        <v>356</v>
      </c>
      <c r="I72" s="146" t="s">
        <v>164</v>
      </c>
      <c r="J72" s="146">
        <v>2</v>
      </c>
      <c r="K72" s="146">
        <v>2172</v>
      </c>
      <c r="L72" s="146" t="s">
        <v>165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 t="s">
        <v>166</v>
      </c>
    </row>
    <row r="73" spans="1:22" x14ac:dyDescent="0.25">
      <c r="A73" s="144" t="s">
        <v>167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168</v>
      </c>
      <c r="B74" s="145"/>
      <c r="C74" s="145"/>
      <c r="D74" s="145"/>
      <c r="E74" s="145"/>
      <c r="F74" s="145"/>
      <c r="G74" s="145"/>
      <c r="H74" s="146">
        <v>93</v>
      </c>
      <c r="I74" s="146"/>
      <c r="J74" s="146"/>
      <c r="K74" s="146">
        <v>1108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169</v>
      </c>
      <c r="B75" s="145"/>
      <c r="C75" s="145"/>
      <c r="D75" s="145"/>
      <c r="E75" s="145"/>
      <c r="F75" s="145"/>
      <c r="G75" s="145"/>
      <c r="H75" s="146">
        <v>261</v>
      </c>
      <c r="I75" s="146"/>
      <c r="J75" s="146"/>
      <c r="K75" s="146">
        <v>1047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170</v>
      </c>
      <c r="B76" s="145"/>
      <c r="C76" s="145"/>
      <c r="D76" s="145"/>
      <c r="E76" s="145"/>
      <c r="F76" s="145"/>
      <c r="G76" s="145"/>
      <c r="H76" s="146">
        <v>2</v>
      </c>
      <c r="I76" s="146"/>
      <c r="J76" s="146"/>
      <c r="K76" s="146">
        <v>19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171</v>
      </c>
      <c r="B77" s="148"/>
      <c r="C77" s="148"/>
      <c r="D77" s="148"/>
      <c r="E77" s="148"/>
      <c r="F77" s="148"/>
      <c r="G77" s="148"/>
      <c r="H77" s="149">
        <v>86</v>
      </c>
      <c r="I77" s="149"/>
      <c r="J77" s="149"/>
      <c r="K77" s="149">
        <v>872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172</v>
      </c>
      <c r="B78" s="148"/>
      <c r="C78" s="148"/>
      <c r="D78" s="148"/>
      <c r="E78" s="148"/>
      <c r="F78" s="148"/>
      <c r="G78" s="148"/>
      <c r="H78" s="149">
        <v>52</v>
      </c>
      <c r="I78" s="149"/>
      <c r="J78" s="149"/>
      <c r="K78" s="149">
        <v>501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173</v>
      </c>
      <c r="B79" s="148"/>
      <c r="C79" s="148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ht="30" hidden="1" customHeight="1" x14ac:dyDescent="0.25">
      <c r="A80" s="144" t="s">
        <v>174</v>
      </c>
      <c r="B80" s="145"/>
      <c r="C80" s="145"/>
      <c r="D80" s="145"/>
      <c r="E80" s="145"/>
      <c r="F80" s="145"/>
      <c r="G80" s="145"/>
      <c r="H80" s="146">
        <v>85</v>
      </c>
      <c r="I80" s="146"/>
      <c r="J80" s="146"/>
      <c r="K80" s="146">
        <v>934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hidden="1" customHeight="1" x14ac:dyDescent="0.25">
      <c r="A81" s="144" t="s">
        <v>175</v>
      </c>
      <c r="B81" s="145"/>
      <c r="C81" s="145"/>
      <c r="D81" s="145"/>
      <c r="E81" s="145"/>
      <c r="F81" s="145"/>
      <c r="G81" s="145"/>
      <c r="H81" s="146">
        <v>329</v>
      </c>
      <c r="I81" s="146"/>
      <c r="J81" s="146"/>
      <c r="K81" s="146">
        <v>2151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176</v>
      </c>
      <c r="B82" s="145"/>
      <c r="C82" s="145"/>
      <c r="D82" s="145"/>
      <c r="E82" s="145"/>
      <c r="F82" s="145"/>
      <c r="G82" s="145"/>
      <c r="H82" s="146">
        <v>61</v>
      </c>
      <c r="I82" s="146"/>
      <c r="J82" s="146"/>
      <c r="K82" s="146">
        <v>277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hidden="1" customHeight="1" x14ac:dyDescent="0.25">
      <c r="A83" s="144" t="s">
        <v>177</v>
      </c>
      <c r="B83" s="145"/>
      <c r="C83" s="145"/>
      <c r="D83" s="145"/>
      <c r="E83" s="145"/>
      <c r="F83" s="145"/>
      <c r="G83" s="145"/>
      <c r="H83" s="146">
        <v>19</v>
      </c>
      <c r="I83" s="146"/>
      <c r="J83" s="146"/>
      <c r="K83" s="146">
        <v>183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178</v>
      </c>
      <c r="B84" s="145"/>
      <c r="C84" s="145"/>
      <c r="D84" s="145"/>
      <c r="E84" s="145"/>
      <c r="F84" s="145"/>
      <c r="G84" s="145"/>
      <c r="H84" s="146">
        <v>494</v>
      </c>
      <c r="I84" s="146"/>
      <c r="J84" s="146"/>
      <c r="K84" s="146">
        <v>3545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customHeight="1" x14ac:dyDescent="0.25">
      <c r="A85" s="144" t="s">
        <v>179</v>
      </c>
      <c r="B85" s="145"/>
      <c r="C85" s="145"/>
      <c r="D85" s="145"/>
      <c r="E85" s="145"/>
      <c r="F85" s="145"/>
      <c r="G85" s="145"/>
      <c r="H85" s="146">
        <v>51</v>
      </c>
      <c r="I85" s="146"/>
      <c r="J85" s="146"/>
      <c r="K85" s="146">
        <v>232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180</v>
      </c>
      <c r="B86" s="148"/>
      <c r="C86" s="148"/>
      <c r="D86" s="148"/>
      <c r="E86" s="148"/>
      <c r="F86" s="148"/>
      <c r="G86" s="148"/>
      <c r="H86" s="149">
        <v>545</v>
      </c>
      <c r="I86" s="149"/>
      <c r="J86" s="149"/>
      <c r="K86" s="149">
        <v>3777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50"/>
      <c r="B87" s="39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61</v>
      </c>
      <c r="D88" s="48"/>
      <c r="E88" s="48"/>
      <c r="F88" s="48"/>
      <c r="G88" s="48"/>
      <c r="H88" s="74">
        <f>IF(ISBLANK(Y30),"",ROUND(Z30/Y30,2)*100)</f>
        <v>92</v>
      </c>
      <c r="I88" s="48"/>
      <c r="J88" s="48"/>
      <c r="K88" s="74">
        <f>IF(ISBLANK(Y31),"",ROUND(Z31/Y31,2)*100)</f>
        <v>79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62</v>
      </c>
      <c r="D89" s="48"/>
      <c r="E89" s="48"/>
      <c r="F89" s="48"/>
      <c r="G89" s="48"/>
      <c r="H89" s="45">
        <f>IF(ISBLANK(Y30),"",ROUND(AA30/Y30,2)*100)</f>
        <v>56.000000000000007</v>
      </c>
      <c r="I89" s="48"/>
      <c r="J89" s="48"/>
      <c r="K89" s="45">
        <f>IF(ISBLANK(Y31),"",ROUND(AA31/Y31,2)*100)</f>
        <v>45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28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68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3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69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46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</sheetData>
  <mergeCells count="61">
    <mergeCell ref="A82:G82"/>
    <mergeCell ref="A83:G83"/>
    <mergeCell ref="A84:G84"/>
    <mergeCell ref="A85:G85"/>
    <mergeCell ref="A86:G86"/>
    <mergeCell ref="A76:G76"/>
    <mergeCell ref="A77:G77"/>
    <mergeCell ref="A78:G78"/>
    <mergeCell ref="A79:G79"/>
    <mergeCell ref="A80:G80"/>
    <mergeCell ref="A81:G81"/>
    <mergeCell ref="A69:V69"/>
    <mergeCell ref="A70:V70"/>
    <mergeCell ref="A72:G72"/>
    <mergeCell ref="A73:G73"/>
    <mergeCell ref="A74:G74"/>
    <mergeCell ref="A75:G75"/>
    <mergeCell ref="A56:V56"/>
    <mergeCell ref="A59:V59"/>
    <mergeCell ref="A60:V60"/>
    <mergeCell ref="A63:V63"/>
    <mergeCell ref="A64:V64"/>
    <mergeCell ref="A66:V66"/>
    <mergeCell ref="A40:V40"/>
    <mergeCell ref="A41:V41"/>
    <mergeCell ref="A47:V47"/>
    <mergeCell ref="A50:V50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181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545/1000</f>
        <v>0.54500000000000004</v>
      </c>
      <c r="H11" s="85"/>
      <c r="I11" s="55" t="s">
        <v>5</v>
      </c>
      <c r="J11" s="86">
        <f>3777/1000</f>
        <v>3.7770000000000001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8.1300000000000001E-3</v>
      </c>
      <c r="H14" s="85"/>
      <c r="I14" s="55" t="s">
        <v>7</v>
      </c>
      <c r="J14" s="86">
        <f>(P14+P15)/1000</f>
        <v>8.1300000000000001E-3</v>
      </c>
      <c r="K14" s="87"/>
      <c r="L14" s="58">
        <v>93</v>
      </c>
      <c r="M14" s="35" t="s">
        <v>7</v>
      </c>
      <c r="N14" s="57"/>
      <c r="O14" s="26">
        <v>8.1300000000000008</v>
      </c>
      <c r="P14" s="27">
        <v>8.1300000000000008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93/1000</f>
        <v>9.2999999999999999E-2</v>
      </c>
      <c r="H15" s="117"/>
      <c r="I15" s="55" t="s">
        <v>5</v>
      </c>
      <c r="J15" s="86">
        <f>1108/1000</f>
        <v>1.1080000000000001</v>
      </c>
      <c r="K15" s="87"/>
      <c r="L15" s="59">
        <v>1106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184</v>
      </c>
      <c r="C26" s="134" t="s">
        <v>185</v>
      </c>
      <c r="D26" s="154" t="s">
        <v>186</v>
      </c>
      <c r="E26" s="155">
        <v>3.54</v>
      </c>
      <c r="F26" s="136" t="s">
        <v>187</v>
      </c>
      <c r="G26" s="136">
        <v>38.18</v>
      </c>
      <c r="H26" s="156"/>
      <c r="I26" s="156"/>
      <c r="J26" s="136" t="s">
        <v>188</v>
      </c>
      <c r="K26" s="136">
        <v>458.24</v>
      </c>
      <c r="L26" s="157"/>
      <c r="M26" s="156">
        <f>IF(ISNUMBER(K26/G26),IF(NOT(K26/G26=0),K26/G26, " "), " ")</f>
        <v>12.002095337873232</v>
      </c>
      <c r="N26" s="154"/>
    </row>
    <row r="27" spans="1:23" s="29" customFormat="1" ht="22.8" x14ac:dyDescent="0.25">
      <c r="A27" s="152">
        <v>2</v>
      </c>
      <c r="B27" s="153" t="s">
        <v>189</v>
      </c>
      <c r="C27" s="134" t="s">
        <v>190</v>
      </c>
      <c r="D27" s="154" t="s">
        <v>186</v>
      </c>
      <c r="E27" s="155">
        <v>2.36</v>
      </c>
      <c r="F27" s="136" t="s">
        <v>191</v>
      </c>
      <c r="G27" s="136">
        <v>26.43</v>
      </c>
      <c r="H27" s="156"/>
      <c r="I27" s="156"/>
      <c r="J27" s="136" t="s">
        <v>192</v>
      </c>
      <c r="K27" s="136">
        <v>317.20999999999998</v>
      </c>
      <c r="L27" s="157"/>
      <c r="M27" s="156">
        <f>IF(ISNUMBER(K27/G27),IF(NOT(K27/G27=0),K27/G27, " "), " ")</f>
        <v>12.001891789632992</v>
      </c>
      <c r="N27" s="154"/>
    </row>
    <row r="28" spans="1:23" s="29" customFormat="1" ht="22.8" x14ac:dyDescent="0.25">
      <c r="A28" s="152">
        <v>3</v>
      </c>
      <c r="B28" s="153" t="s">
        <v>193</v>
      </c>
      <c r="C28" s="134" t="s">
        <v>194</v>
      </c>
      <c r="D28" s="154" t="s">
        <v>186</v>
      </c>
      <c r="E28" s="155">
        <v>0.47</v>
      </c>
      <c r="F28" s="136" t="s">
        <v>195</v>
      </c>
      <c r="G28" s="136">
        <v>5.59</v>
      </c>
      <c r="H28" s="156"/>
      <c r="I28" s="156"/>
      <c r="J28" s="136" t="s">
        <v>196</v>
      </c>
      <c r="K28" s="136">
        <v>67.08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197</v>
      </c>
      <c r="C29" s="134" t="s">
        <v>198</v>
      </c>
      <c r="D29" s="154" t="s">
        <v>186</v>
      </c>
      <c r="E29" s="155">
        <v>0.71</v>
      </c>
      <c r="F29" s="136" t="s">
        <v>199</v>
      </c>
      <c r="G29" s="136">
        <v>8.5399999999999991</v>
      </c>
      <c r="H29" s="156"/>
      <c r="I29" s="156"/>
      <c r="J29" s="136" t="s">
        <v>200</v>
      </c>
      <c r="K29" s="136">
        <v>102.47</v>
      </c>
      <c r="L29" s="157"/>
      <c r="M29" s="156">
        <f>IF(ISNUMBER(K29/G29),IF(NOT(K29/G29=0),K29/G29, " "), " ")</f>
        <v>11.998829039812648</v>
      </c>
      <c r="N29" s="154"/>
    </row>
    <row r="30" spans="1:23" ht="22.8" x14ac:dyDescent="0.25">
      <c r="A30" s="152">
        <v>5</v>
      </c>
      <c r="B30" s="153" t="s">
        <v>201</v>
      </c>
      <c r="C30" s="134" t="s">
        <v>202</v>
      </c>
      <c r="D30" s="154" t="s">
        <v>186</v>
      </c>
      <c r="E30" s="155">
        <v>0.93</v>
      </c>
      <c r="F30" s="136" t="s">
        <v>203</v>
      </c>
      <c r="G30" s="136">
        <v>11.66</v>
      </c>
      <c r="H30" s="156"/>
      <c r="I30" s="156"/>
      <c r="J30" s="136" t="s">
        <v>204</v>
      </c>
      <c r="K30" s="136">
        <v>139.93</v>
      </c>
      <c r="L30" s="157"/>
      <c r="M30" s="156">
        <f>IF(ISNUMBER(K30/G30),IF(NOT(K30/G30=0),K30/G30, " "), " ")</f>
        <v>12.000857632933105</v>
      </c>
      <c r="N30" s="154"/>
    </row>
    <row r="31" spans="1:23" ht="22.8" x14ac:dyDescent="0.25">
      <c r="A31" s="152">
        <v>6</v>
      </c>
      <c r="B31" s="153" t="s">
        <v>205</v>
      </c>
      <c r="C31" s="134" t="s">
        <v>206</v>
      </c>
      <c r="D31" s="154" t="s">
        <v>186</v>
      </c>
      <c r="E31" s="155">
        <v>0.12</v>
      </c>
      <c r="F31" s="136" t="s">
        <v>207</v>
      </c>
      <c r="G31" s="136">
        <v>1.56</v>
      </c>
      <c r="H31" s="156"/>
      <c r="I31" s="156"/>
      <c r="J31" s="136" t="s">
        <v>208</v>
      </c>
      <c r="K31" s="136">
        <v>18.84</v>
      </c>
      <c r="L31" s="157"/>
      <c r="M31" s="156">
        <f>IF(ISNUMBER(K31/G31),IF(NOT(K31/G31=0),K31/G31, " "), " ")</f>
        <v>12.076923076923077</v>
      </c>
      <c r="N31" s="154"/>
    </row>
    <row r="32" spans="1:23" ht="19.350000000000001" customHeight="1" x14ac:dyDescent="0.25">
      <c r="A32" s="128" t="s">
        <v>209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30303</v>
      </c>
      <c r="C33" s="134" t="s">
        <v>210</v>
      </c>
      <c r="D33" s="154" t="s">
        <v>211</v>
      </c>
      <c r="E33" s="155">
        <v>0.03</v>
      </c>
      <c r="F33" s="136" t="s">
        <v>212</v>
      </c>
      <c r="G33" s="136">
        <v>0.03</v>
      </c>
      <c r="H33" s="156"/>
      <c r="I33" s="156"/>
      <c r="J33" s="136" t="s">
        <v>213</v>
      </c>
      <c r="K33" s="136">
        <v>0.15</v>
      </c>
      <c r="L33" s="157"/>
      <c r="M33" s="156">
        <f>IF(ISNUMBER(K33/G33),IF(NOT(K33/G33=0),K33/G33, " "), " ")</f>
        <v>5</v>
      </c>
      <c r="N33" s="154" t="s">
        <v>214</v>
      </c>
    </row>
    <row r="34" spans="1:14" ht="22.8" x14ac:dyDescent="0.25">
      <c r="A34" s="152">
        <v>8</v>
      </c>
      <c r="B34" s="153">
        <v>40502</v>
      </c>
      <c r="C34" s="134" t="s">
        <v>215</v>
      </c>
      <c r="D34" s="154" t="s">
        <v>211</v>
      </c>
      <c r="E34" s="155">
        <v>0.16</v>
      </c>
      <c r="F34" s="136" t="s">
        <v>216</v>
      </c>
      <c r="G34" s="136">
        <v>1.27</v>
      </c>
      <c r="H34" s="156"/>
      <c r="I34" s="156"/>
      <c r="J34" s="136" t="s">
        <v>217</v>
      </c>
      <c r="K34" s="136">
        <v>7.2</v>
      </c>
      <c r="L34" s="157"/>
      <c r="M34" s="156">
        <f>IF(ISNUMBER(K34/G34),IF(NOT(K34/G34=0),K34/G34, " "), " ")</f>
        <v>5.6692913385826769</v>
      </c>
      <c r="N34" s="154" t="s">
        <v>214</v>
      </c>
    </row>
    <row r="35" spans="1:14" ht="22.8" x14ac:dyDescent="0.25">
      <c r="A35" s="152">
        <v>9</v>
      </c>
      <c r="B35" s="153">
        <v>40504</v>
      </c>
      <c r="C35" s="134" t="s">
        <v>218</v>
      </c>
      <c r="D35" s="154" t="s">
        <v>211</v>
      </c>
      <c r="E35" s="155">
        <v>0.1</v>
      </c>
      <c r="F35" s="136" t="s">
        <v>219</v>
      </c>
      <c r="G35" s="136">
        <v>0.13</v>
      </c>
      <c r="H35" s="156"/>
      <c r="I35" s="156"/>
      <c r="J35" s="136" t="s">
        <v>220</v>
      </c>
      <c r="K35" s="136">
        <v>0.3</v>
      </c>
      <c r="L35" s="157"/>
      <c r="M35" s="156">
        <f>IF(ISNUMBER(K35/G35),IF(NOT(K35/G35=0),K35/G35, " "), " ")</f>
        <v>2.3076923076923075</v>
      </c>
      <c r="N35" s="154" t="s">
        <v>214</v>
      </c>
    </row>
    <row r="36" spans="1:14" ht="22.8" x14ac:dyDescent="0.25">
      <c r="A36" s="152">
        <v>10</v>
      </c>
      <c r="B36" s="153">
        <v>400001</v>
      </c>
      <c r="C36" s="134" t="s">
        <v>221</v>
      </c>
      <c r="D36" s="154" t="s">
        <v>211</v>
      </c>
      <c r="E36" s="155">
        <v>0.01</v>
      </c>
      <c r="F36" s="136" t="s">
        <v>222</v>
      </c>
      <c r="G36" s="136">
        <v>1.03</v>
      </c>
      <c r="H36" s="156"/>
      <c r="I36" s="156"/>
      <c r="J36" s="136" t="s">
        <v>223</v>
      </c>
      <c r="K36" s="136">
        <v>5.87</v>
      </c>
      <c r="L36" s="157"/>
      <c r="M36" s="156">
        <f>IF(ISNUMBER(K36/G36),IF(NOT(K36/G36=0),K36/G36, " "), " ")</f>
        <v>5.6990291262135919</v>
      </c>
      <c r="N36" s="154" t="s">
        <v>214</v>
      </c>
    </row>
    <row r="37" spans="1:14" ht="19.350000000000001" customHeight="1" x14ac:dyDescent="0.25">
      <c r="A37" s="128" t="s">
        <v>224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225</v>
      </c>
      <c r="C38" s="134" t="s">
        <v>226</v>
      </c>
      <c r="D38" s="154" t="s">
        <v>227</v>
      </c>
      <c r="E38" s="155">
        <v>1.72E-2</v>
      </c>
      <c r="F38" s="136" t="s">
        <v>228</v>
      </c>
      <c r="G38" s="136">
        <v>0.1</v>
      </c>
      <c r="H38" s="156">
        <v>42.66</v>
      </c>
      <c r="I38" s="156">
        <v>0.73</v>
      </c>
      <c r="J38" s="136" t="s">
        <v>229</v>
      </c>
      <c r="K38" s="136">
        <v>0.84</v>
      </c>
      <c r="L38" s="157"/>
      <c r="M38" s="156">
        <f>IF(ISNUMBER(K38/G38),IF(NOT(K38/G38=0),K38/G38, " "), " ")</f>
        <v>8.3999999999999986</v>
      </c>
      <c r="N38" s="154" t="s">
        <v>230</v>
      </c>
    </row>
    <row r="39" spans="1:14" ht="34.200000000000003" x14ac:dyDescent="0.25">
      <c r="A39" s="152">
        <v>12</v>
      </c>
      <c r="B39" s="153" t="s">
        <v>231</v>
      </c>
      <c r="C39" s="134" t="s">
        <v>232</v>
      </c>
      <c r="D39" s="154" t="s">
        <v>227</v>
      </c>
      <c r="E39" s="155">
        <v>7.7999999999999996E-3</v>
      </c>
      <c r="F39" s="136" t="s">
        <v>233</v>
      </c>
      <c r="G39" s="136">
        <v>0.79</v>
      </c>
      <c r="H39" s="156">
        <v>418</v>
      </c>
      <c r="I39" s="156">
        <v>3.27</v>
      </c>
      <c r="J39" s="136" t="s">
        <v>234</v>
      </c>
      <c r="K39" s="136">
        <v>3.4</v>
      </c>
      <c r="L39" s="157"/>
      <c r="M39" s="156">
        <f>IF(ISNUMBER(K39/G39),IF(NOT(K39/G39=0),K39/G39, " "), " ")</f>
        <v>4.3037974683544302</v>
      </c>
      <c r="N39" s="154" t="s">
        <v>235</v>
      </c>
    </row>
    <row r="40" spans="1:14" ht="22.8" x14ac:dyDescent="0.25">
      <c r="A40" s="152">
        <v>13</v>
      </c>
      <c r="B40" s="153" t="s">
        <v>236</v>
      </c>
      <c r="C40" s="134" t="s">
        <v>237</v>
      </c>
      <c r="D40" s="154" t="s">
        <v>238</v>
      </c>
      <c r="E40" s="155">
        <v>1.7000000000000001E-2</v>
      </c>
      <c r="F40" s="136" t="s">
        <v>239</v>
      </c>
      <c r="G40" s="136">
        <v>0.71</v>
      </c>
      <c r="H40" s="156">
        <v>228.81</v>
      </c>
      <c r="I40" s="156">
        <v>3.89</v>
      </c>
      <c r="J40" s="136" t="s">
        <v>240</v>
      </c>
      <c r="K40" s="136">
        <v>3.97</v>
      </c>
      <c r="L40" s="157"/>
      <c r="M40" s="156">
        <f>IF(ISNUMBER(K40/G40),IF(NOT(K40/G40=0),K40/G40, " "), " ")</f>
        <v>5.5915492957746489</v>
      </c>
      <c r="N40" s="154" t="s">
        <v>241</v>
      </c>
    </row>
    <row r="41" spans="1:14" ht="68.400000000000006" x14ac:dyDescent="0.25">
      <c r="A41" s="152">
        <v>14</v>
      </c>
      <c r="B41" s="153" t="s">
        <v>242</v>
      </c>
      <c r="C41" s="134" t="s">
        <v>243</v>
      </c>
      <c r="D41" s="154" t="s">
        <v>238</v>
      </c>
      <c r="E41" s="155">
        <v>0.06</v>
      </c>
      <c r="F41" s="136" t="s">
        <v>244</v>
      </c>
      <c r="G41" s="136">
        <v>6.96</v>
      </c>
      <c r="H41" s="156">
        <v>417.58</v>
      </c>
      <c r="I41" s="156">
        <v>25.05</v>
      </c>
      <c r="J41" s="136" t="s">
        <v>245</v>
      </c>
      <c r="K41" s="136">
        <v>25.58</v>
      </c>
      <c r="L41" s="157"/>
      <c r="M41" s="156">
        <f>IF(ISNUMBER(K41/G41),IF(NOT(K41/G41=0),K41/G41, " "), " ")</f>
        <v>3.6752873563218387</v>
      </c>
      <c r="N41" s="154" t="s">
        <v>246</v>
      </c>
    </row>
    <row r="42" spans="1:14" ht="57" x14ac:dyDescent="0.25">
      <c r="A42" s="152">
        <v>15</v>
      </c>
      <c r="B42" s="153" t="s">
        <v>247</v>
      </c>
      <c r="C42" s="134" t="s">
        <v>248</v>
      </c>
      <c r="D42" s="154" t="s">
        <v>249</v>
      </c>
      <c r="E42" s="155">
        <v>2.14</v>
      </c>
      <c r="F42" s="136" t="s">
        <v>250</v>
      </c>
      <c r="G42" s="136">
        <v>48.79</v>
      </c>
      <c r="H42" s="156">
        <v>98.1</v>
      </c>
      <c r="I42" s="156">
        <v>209.93</v>
      </c>
      <c r="J42" s="136" t="s">
        <v>251</v>
      </c>
      <c r="K42" s="136">
        <v>215.9</v>
      </c>
      <c r="L42" s="157"/>
      <c r="M42" s="156">
        <f>IF(ISNUMBER(K42/G42),IF(NOT(K42/G42=0),K42/G42, " "), " ")</f>
        <v>4.4250871080139378</v>
      </c>
      <c r="N42" s="154" t="s">
        <v>252</v>
      </c>
    </row>
    <row r="43" spans="1:14" ht="34.200000000000003" x14ac:dyDescent="0.25">
      <c r="A43" s="152">
        <v>16</v>
      </c>
      <c r="B43" s="153" t="s">
        <v>253</v>
      </c>
      <c r="C43" s="134" t="s">
        <v>254</v>
      </c>
      <c r="D43" s="154" t="s">
        <v>255</v>
      </c>
      <c r="E43" s="155">
        <v>1.6000000000000001E-3</v>
      </c>
      <c r="F43" s="136" t="s">
        <v>256</v>
      </c>
      <c r="G43" s="136">
        <v>23.18</v>
      </c>
      <c r="H43" s="156">
        <v>49632</v>
      </c>
      <c r="I43" s="156">
        <v>79.42</v>
      </c>
      <c r="J43" s="136" t="s">
        <v>257</v>
      </c>
      <c r="K43" s="136">
        <v>81.38</v>
      </c>
      <c r="L43" s="157"/>
      <c r="M43" s="156">
        <f>IF(ISNUMBER(K43/G43),IF(NOT(K43/G43=0),K43/G43, " "), " ")</f>
        <v>3.5107851596203621</v>
      </c>
      <c r="N43" s="154" t="s">
        <v>258</v>
      </c>
    </row>
    <row r="44" spans="1:14" ht="34.200000000000003" x14ac:dyDescent="0.25">
      <c r="A44" s="152">
        <v>17</v>
      </c>
      <c r="B44" s="153" t="s">
        <v>259</v>
      </c>
      <c r="C44" s="134" t="s">
        <v>260</v>
      </c>
      <c r="D44" s="154" t="s">
        <v>261</v>
      </c>
      <c r="E44" s="155">
        <v>1</v>
      </c>
      <c r="F44" s="136" t="s">
        <v>262</v>
      </c>
      <c r="G44" s="136">
        <v>43</v>
      </c>
      <c r="H44" s="156">
        <v>152.88</v>
      </c>
      <c r="I44" s="156">
        <v>152.88</v>
      </c>
      <c r="J44" s="136" t="s">
        <v>263</v>
      </c>
      <c r="K44" s="136">
        <v>156.54</v>
      </c>
      <c r="L44" s="157"/>
      <c r="M44" s="156">
        <f>IF(ISNUMBER(K44/G44),IF(NOT(K44/G44=0),K44/G44, " "), " ")</f>
        <v>3.6404651162790698</v>
      </c>
      <c r="N44" s="154" t="s">
        <v>264</v>
      </c>
    </row>
    <row r="45" spans="1:14" ht="34.200000000000003" x14ac:dyDescent="0.25">
      <c r="A45" s="152">
        <v>18</v>
      </c>
      <c r="B45" s="153" t="s">
        <v>265</v>
      </c>
      <c r="C45" s="134" t="s">
        <v>266</v>
      </c>
      <c r="D45" s="154" t="s">
        <v>249</v>
      </c>
      <c r="E45" s="155">
        <v>1.4970000000000001</v>
      </c>
      <c r="F45" s="136" t="s">
        <v>267</v>
      </c>
      <c r="G45" s="136">
        <v>87.57</v>
      </c>
      <c r="H45" s="156">
        <v>215.01</v>
      </c>
      <c r="I45" s="156">
        <v>321.87</v>
      </c>
      <c r="J45" s="136" t="s">
        <v>268</v>
      </c>
      <c r="K45" s="136">
        <v>328.94</v>
      </c>
      <c r="L45" s="157"/>
      <c r="M45" s="156">
        <f>IF(ISNUMBER(K45/G45),IF(NOT(K45/G45=0),K45/G45, " "), " ")</f>
        <v>3.756309238323627</v>
      </c>
      <c r="N45" s="154" t="s">
        <v>269</v>
      </c>
    </row>
    <row r="46" spans="1:14" ht="22.8" x14ac:dyDescent="0.25">
      <c r="A46" s="152">
        <v>19</v>
      </c>
      <c r="B46" s="153" t="s">
        <v>270</v>
      </c>
      <c r="C46" s="134" t="s">
        <v>271</v>
      </c>
      <c r="D46" s="154" t="s">
        <v>238</v>
      </c>
      <c r="E46" s="155">
        <v>0.1</v>
      </c>
      <c r="F46" s="136" t="s">
        <v>272</v>
      </c>
      <c r="G46" s="136">
        <v>1.21</v>
      </c>
      <c r="H46" s="156"/>
      <c r="I46" s="156"/>
      <c r="J46" s="136" t="s">
        <v>273</v>
      </c>
      <c r="K46" s="136">
        <v>5.5</v>
      </c>
      <c r="L46" s="157"/>
      <c r="M46" s="156">
        <f>IF(ISNUMBER(K46/G46),IF(NOT(K46/G46=0),K46/G46, " "), " ")</f>
        <v>4.5454545454545459</v>
      </c>
      <c r="N46" s="154"/>
    </row>
    <row r="47" spans="1:14" ht="22.8" x14ac:dyDescent="0.25">
      <c r="A47" s="152">
        <v>20</v>
      </c>
      <c r="B47" s="153" t="s">
        <v>274</v>
      </c>
      <c r="C47" s="134" t="s">
        <v>275</v>
      </c>
      <c r="D47" s="154" t="s">
        <v>238</v>
      </c>
      <c r="E47" s="155">
        <v>1.1000000000000001</v>
      </c>
      <c r="F47" s="136" t="s">
        <v>276</v>
      </c>
      <c r="G47" s="136">
        <v>28.93</v>
      </c>
      <c r="H47" s="156"/>
      <c r="I47" s="156"/>
      <c r="J47" s="136" t="s">
        <v>277</v>
      </c>
      <c r="K47" s="136">
        <v>134.22999999999999</v>
      </c>
      <c r="L47" s="157"/>
      <c r="M47" s="156">
        <f>IF(ISNUMBER(K47/G47),IF(NOT(K47/G47=0),K47/G47, " "), " ")</f>
        <v>4.6398202557898376</v>
      </c>
      <c r="N47" s="154"/>
    </row>
    <row r="48" spans="1:14" ht="34.200000000000003" x14ac:dyDescent="0.25">
      <c r="A48" s="152">
        <v>21</v>
      </c>
      <c r="B48" s="153" t="s">
        <v>278</v>
      </c>
      <c r="C48" s="134" t="s">
        <v>279</v>
      </c>
      <c r="D48" s="154" t="s">
        <v>261</v>
      </c>
      <c r="E48" s="155">
        <v>1</v>
      </c>
      <c r="F48" s="136" t="s">
        <v>280</v>
      </c>
      <c r="G48" s="136">
        <v>13.88</v>
      </c>
      <c r="H48" s="156"/>
      <c r="I48" s="156"/>
      <c r="J48" s="136" t="s">
        <v>281</v>
      </c>
      <c r="K48" s="136">
        <v>75.540000000000006</v>
      </c>
      <c r="L48" s="157"/>
      <c r="M48" s="156">
        <f>IF(ISNUMBER(K48/G48),IF(NOT(K48/G48=0),K48/G48, " "), " ")</f>
        <v>5.4423631123919307</v>
      </c>
      <c r="N48" s="154"/>
    </row>
    <row r="49" spans="1:14" ht="19.350000000000001" customHeight="1" x14ac:dyDescent="0.25">
      <c r="A49" s="150" t="s">
        <v>282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19.350000000000001" customHeight="1" x14ac:dyDescent="0.25">
      <c r="A50" s="128" t="s">
        <v>224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2">
        <v>22</v>
      </c>
      <c r="B51" s="153" t="s">
        <v>283</v>
      </c>
      <c r="C51" s="134" t="s">
        <v>284</v>
      </c>
      <c r="D51" s="154" t="s">
        <v>261</v>
      </c>
      <c r="E51" s="155">
        <v>1</v>
      </c>
      <c r="F51" s="136" t="s">
        <v>285</v>
      </c>
      <c r="G51" s="136"/>
      <c r="H51" s="156"/>
      <c r="I51" s="156"/>
      <c r="J51" s="136" t="s">
        <v>285</v>
      </c>
      <c r="K51" s="136"/>
      <c r="L51" s="157"/>
      <c r="M51" s="156" t="str">
        <f>IF(ISNUMBER(K51/G51),IF(NOT(K51/G51=0),K51/G51, " "), " ")</f>
        <v xml:space="preserve"> </v>
      </c>
      <c r="N51" s="154"/>
    </row>
    <row r="52" spans="1:14" ht="22.8" x14ac:dyDescent="0.25">
      <c r="A52" s="158">
        <v>23</v>
      </c>
      <c r="B52" s="159" t="s">
        <v>286</v>
      </c>
      <c r="C52" s="140" t="s">
        <v>287</v>
      </c>
      <c r="D52" s="160" t="s">
        <v>255</v>
      </c>
      <c r="E52" s="161">
        <v>1.6999999999999999E-3</v>
      </c>
      <c r="F52" s="142" t="s">
        <v>285</v>
      </c>
      <c r="G52" s="142"/>
      <c r="H52" s="162"/>
      <c r="I52" s="162"/>
      <c r="J52" s="142" t="s">
        <v>285</v>
      </c>
      <c r="K52" s="142"/>
      <c r="L52" s="163"/>
      <c r="M52" s="162" t="str">
        <f>IF(ISNUMBER(K52/G52),IF(NOT(K52/G52=0),K52/G52, " "), " ")</f>
        <v xml:space="preserve"> </v>
      </c>
      <c r="N52" s="160"/>
    </row>
    <row r="53" spans="1:14" x14ac:dyDescent="0.25">
      <c r="A53" s="144" t="s">
        <v>163</v>
      </c>
      <c r="B53" s="145"/>
      <c r="C53" s="145"/>
      <c r="D53" s="145"/>
      <c r="E53" s="145"/>
      <c r="F53" s="145"/>
      <c r="G53" s="164">
        <v>356</v>
      </c>
      <c r="H53" s="165"/>
      <c r="I53" s="165"/>
      <c r="J53" s="165"/>
      <c r="K53" s="164">
        <v>2172</v>
      </c>
      <c r="L53" s="166"/>
      <c r="M53" s="164">
        <f ca="1">IF(ISNUMBER(INDIRECT("K" &amp; ROW())/INDIRECT("G" &amp; ROW())),INDIRECT("K" &amp; ROW())/INDIRECT("G" &amp; ROW()), " ")</f>
        <v>6.1011235955056176</v>
      </c>
      <c r="N53" s="146" t="s">
        <v>288</v>
      </c>
    </row>
    <row r="54" spans="1:14" x14ac:dyDescent="0.25">
      <c r="A54" s="144" t="s">
        <v>167</v>
      </c>
      <c r="B54" s="145"/>
      <c r="C54" s="145"/>
      <c r="D54" s="145"/>
      <c r="E54" s="145"/>
      <c r="F54" s="145"/>
      <c r="G54" s="164"/>
      <c r="H54" s="165"/>
      <c r="I54" s="165"/>
      <c r="J54" s="165"/>
      <c r="K54" s="164"/>
      <c r="L54" s="166"/>
      <c r="M54" s="164" t="str">
        <f ca="1">IF(ISNUMBER(INDIRECT("K" &amp; ROW())/INDIRECT("G" &amp; ROW())),INDIRECT("K" &amp; ROW())/INDIRECT("G" &amp; ROW()), " ")</f>
        <v xml:space="preserve"> </v>
      </c>
      <c r="N54" s="146" t="s">
        <v>288</v>
      </c>
    </row>
    <row r="55" spans="1:14" x14ac:dyDescent="0.25">
      <c r="A55" s="144" t="s">
        <v>168</v>
      </c>
      <c r="B55" s="145"/>
      <c r="C55" s="145"/>
      <c r="D55" s="145"/>
      <c r="E55" s="145"/>
      <c r="F55" s="145"/>
      <c r="G55" s="164">
        <v>93</v>
      </c>
      <c r="H55" s="165"/>
      <c r="I55" s="165"/>
      <c r="J55" s="165"/>
      <c r="K55" s="164">
        <v>1108</v>
      </c>
      <c r="L55" s="166"/>
      <c r="M55" s="164">
        <f ca="1">IF(ISNUMBER(INDIRECT("K" &amp; ROW())/INDIRECT("G" &amp; ROW())),INDIRECT("K" &amp; ROW())/INDIRECT("G" &amp; ROW()), " ")</f>
        <v>11.913978494623656</v>
      </c>
      <c r="N55" s="146" t="s">
        <v>288</v>
      </c>
    </row>
    <row r="56" spans="1:14" x14ac:dyDescent="0.25">
      <c r="A56" s="144" t="s">
        <v>169</v>
      </c>
      <c r="B56" s="145"/>
      <c r="C56" s="145"/>
      <c r="D56" s="145"/>
      <c r="E56" s="145"/>
      <c r="F56" s="145"/>
      <c r="G56" s="164">
        <v>261</v>
      </c>
      <c r="H56" s="165"/>
      <c r="I56" s="165"/>
      <c r="J56" s="165"/>
      <c r="K56" s="164">
        <v>1047</v>
      </c>
      <c r="L56" s="166"/>
      <c r="M56" s="164">
        <f ca="1">IF(ISNUMBER(INDIRECT("K" &amp; ROW())/INDIRECT("G" &amp; ROW())),INDIRECT("K" &amp; ROW())/INDIRECT("G" &amp; ROW()), " ")</f>
        <v>4.0114942528735629</v>
      </c>
      <c r="N56" s="146" t="s">
        <v>288</v>
      </c>
    </row>
    <row r="57" spans="1:14" x14ac:dyDescent="0.25">
      <c r="A57" s="144" t="s">
        <v>170</v>
      </c>
      <c r="B57" s="145"/>
      <c r="C57" s="145"/>
      <c r="D57" s="145"/>
      <c r="E57" s="145"/>
      <c r="F57" s="145"/>
      <c r="G57" s="164">
        <v>2</v>
      </c>
      <c r="H57" s="165"/>
      <c r="I57" s="165"/>
      <c r="J57" s="165"/>
      <c r="K57" s="164">
        <v>19</v>
      </c>
      <c r="L57" s="166"/>
      <c r="M57" s="164">
        <f ca="1">IF(ISNUMBER(INDIRECT("K" &amp; ROW())/INDIRECT("G" &amp; ROW())),INDIRECT("K" &amp; ROW())/INDIRECT("G" &amp; ROW()), " ")</f>
        <v>9.5</v>
      </c>
      <c r="N57" s="146" t="s">
        <v>288</v>
      </c>
    </row>
    <row r="58" spans="1:14" x14ac:dyDescent="0.25">
      <c r="A58" s="147" t="s">
        <v>171</v>
      </c>
      <c r="B58" s="148"/>
      <c r="C58" s="148"/>
      <c r="D58" s="148"/>
      <c r="E58" s="148"/>
      <c r="F58" s="148"/>
      <c r="G58" s="167">
        <v>86</v>
      </c>
      <c r="H58" s="168"/>
      <c r="I58" s="168"/>
      <c r="J58" s="168"/>
      <c r="K58" s="167">
        <v>872</v>
      </c>
      <c r="L58" s="169"/>
      <c r="M58" s="167">
        <f ca="1">IF(ISNUMBER(INDIRECT("K" &amp; ROW())/INDIRECT("G" &amp; ROW())),INDIRECT("K" &amp; ROW())/INDIRECT("G" &amp; ROW()), " ")</f>
        <v>10.13953488372093</v>
      </c>
      <c r="N58" s="149" t="s">
        <v>288</v>
      </c>
    </row>
    <row r="59" spans="1:14" x14ac:dyDescent="0.25">
      <c r="A59" s="147" t="s">
        <v>172</v>
      </c>
      <c r="B59" s="148"/>
      <c r="C59" s="148"/>
      <c r="D59" s="148"/>
      <c r="E59" s="148"/>
      <c r="F59" s="148"/>
      <c r="G59" s="167">
        <v>52</v>
      </c>
      <c r="H59" s="168"/>
      <c r="I59" s="168"/>
      <c r="J59" s="168"/>
      <c r="K59" s="167">
        <v>501</v>
      </c>
      <c r="L59" s="169"/>
      <c r="M59" s="167">
        <f ca="1">IF(ISNUMBER(INDIRECT("K" &amp; ROW())/INDIRECT("G" &amp; ROW())),INDIRECT("K" &amp; ROW())/INDIRECT("G" &amp; ROW()), " ")</f>
        <v>9.634615384615385</v>
      </c>
      <c r="N59" s="149" t="s">
        <v>288</v>
      </c>
    </row>
    <row r="60" spans="1:14" x14ac:dyDescent="0.25">
      <c r="A60" s="147" t="s">
        <v>173</v>
      </c>
      <c r="B60" s="148"/>
      <c r="C60" s="148"/>
      <c r="D60" s="148"/>
      <c r="E60" s="148"/>
      <c r="F60" s="148"/>
      <c r="G60" s="167"/>
      <c r="H60" s="168"/>
      <c r="I60" s="168"/>
      <c r="J60" s="168"/>
      <c r="K60" s="167"/>
      <c r="L60" s="169"/>
      <c r="M60" s="167" t="str">
        <f ca="1">IF(ISNUMBER(INDIRECT("K" &amp; ROW())/INDIRECT("G" &amp; ROW())),INDIRECT("K" &amp; ROW())/INDIRECT("G" &amp; ROW()), " ")</f>
        <v xml:space="preserve"> </v>
      </c>
      <c r="N60" s="149" t="s">
        <v>288</v>
      </c>
    </row>
    <row r="61" spans="1:14" ht="30" customHeight="1" x14ac:dyDescent="0.25">
      <c r="A61" s="144" t="s">
        <v>174</v>
      </c>
      <c r="B61" s="145"/>
      <c r="C61" s="145"/>
      <c r="D61" s="145"/>
      <c r="E61" s="145"/>
      <c r="F61" s="145"/>
      <c r="G61" s="164">
        <v>85</v>
      </c>
      <c r="H61" s="165"/>
      <c r="I61" s="165"/>
      <c r="J61" s="165"/>
      <c r="K61" s="164">
        <v>934</v>
      </c>
      <c r="L61" s="166"/>
      <c r="M61" s="164">
        <f ca="1">IF(ISNUMBER(INDIRECT("K" &amp; ROW())/INDIRECT("G" &amp; ROW())),INDIRECT("K" &amp; ROW())/INDIRECT("G" &amp; ROW()), " ")</f>
        <v>10.988235294117647</v>
      </c>
      <c r="N61" s="146" t="s">
        <v>288</v>
      </c>
    </row>
    <row r="62" spans="1:14" ht="30" customHeight="1" x14ac:dyDescent="0.25">
      <c r="A62" s="144" t="s">
        <v>175</v>
      </c>
      <c r="B62" s="145"/>
      <c r="C62" s="145"/>
      <c r="D62" s="145"/>
      <c r="E62" s="145"/>
      <c r="F62" s="145"/>
      <c r="G62" s="164">
        <v>329</v>
      </c>
      <c r="H62" s="165"/>
      <c r="I62" s="165"/>
      <c r="J62" s="165"/>
      <c r="K62" s="164">
        <v>2151</v>
      </c>
      <c r="L62" s="166"/>
      <c r="M62" s="164">
        <f ca="1">IF(ISNUMBER(INDIRECT("K" &amp; ROW())/INDIRECT("G" &amp; ROW())),INDIRECT("K" &amp; ROW())/INDIRECT("G" &amp; ROW()), " ")</f>
        <v>6.5379939209726441</v>
      </c>
      <c r="N62" s="146" t="s">
        <v>288</v>
      </c>
    </row>
    <row r="63" spans="1:14" x14ac:dyDescent="0.25">
      <c r="A63" s="144" t="s">
        <v>176</v>
      </c>
      <c r="B63" s="145"/>
      <c r="C63" s="145"/>
      <c r="D63" s="145"/>
      <c r="E63" s="145"/>
      <c r="F63" s="145"/>
      <c r="G63" s="164">
        <v>61</v>
      </c>
      <c r="H63" s="165"/>
      <c r="I63" s="165"/>
      <c r="J63" s="165"/>
      <c r="K63" s="164">
        <v>277</v>
      </c>
      <c r="L63" s="166"/>
      <c r="M63" s="164">
        <f ca="1">IF(ISNUMBER(INDIRECT("K" &amp; ROW())/INDIRECT("G" &amp; ROW())),INDIRECT("K" &amp; ROW())/INDIRECT("G" &amp; ROW()), " ")</f>
        <v>4.5409836065573774</v>
      </c>
      <c r="N63" s="146" t="s">
        <v>288</v>
      </c>
    </row>
    <row r="64" spans="1:14" ht="30" customHeight="1" x14ac:dyDescent="0.25">
      <c r="A64" s="144" t="s">
        <v>177</v>
      </c>
      <c r="B64" s="145"/>
      <c r="C64" s="145"/>
      <c r="D64" s="145"/>
      <c r="E64" s="145"/>
      <c r="F64" s="145"/>
      <c r="G64" s="164">
        <v>19</v>
      </c>
      <c r="H64" s="165"/>
      <c r="I64" s="165"/>
      <c r="J64" s="165"/>
      <c r="K64" s="164">
        <v>183</v>
      </c>
      <c r="L64" s="166"/>
      <c r="M64" s="164">
        <f ca="1">IF(ISNUMBER(INDIRECT("K" &amp; ROW())/INDIRECT("G" &amp; ROW())),INDIRECT("K" &amp; ROW())/INDIRECT("G" &amp; ROW()), " ")</f>
        <v>9.6315789473684212</v>
      </c>
      <c r="N64" s="146" t="s">
        <v>288</v>
      </c>
    </row>
    <row r="65" spans="1:14" x14ac:dyDescent="0.25">
      <c r="A65" s="144" t="s">
        <v>178</v>
      </c>
      <c r="B65" s="145"/>
      <c r="C65" s="145"/>
      <c r="D65" s="145"/>
      <c r="E65" s="145"/>
      <c r="F65" s="145"/>
      <c r="G65" s="164">
        <v>494</v>
      </c>
      <c r="H65" s="165"/>
      <c r="I65" s="165"/>
      <c r="J65" s="165"/>
      <c r="K65" s="164">
        <v>3545</v>
      </c>
      <c r="L65" s="166"/>
      <c r="M65" s="164">
        <f ca="1">IF(ISNUMBER(INDIRECT("K" &amp; ROW())/INDIRECT("G" &amp; ROW())),INDIRECT("K" &amp; ROW())/INDIRECT("G" &amp; ROW()), " ")</f>
        <v>7.1761133603238862</v>
      </c>
      <c r="N65" s="146" t="s">
        <v>288</v>
      </c>
    </row>
    <row r="66" spans="1:14" ht="30" customHeight="1" x14ac:dyDescent="0.25">
      <c r="A66" s="144" t="s">
        <v>179</v>
      </c>
      <c r="B66" s="145"/>
      <c r="C66" s="145"/>
      <c r="D66" s="145"/>
      <c r="E66" s="145"/>
      <c r="F66" s="145"/>
      <c r="G66" s="164">
        <v>51</v>
      </c>
      <c r="H66" s="165"/>
      <c r="I66" s="165"/>
      <c r="J66" s="165"/>
      <c r="K66" s="164">
        <v>232</v>
      </c>
      <c r="L66" s="166"/>
      <c r="M66" s="164">
        <f ca="1">IF(ISNUMBER(INDIRECT("K" &amp; ROW())/INDIRECT("G" &amp; ROW())),INDIRECT("K" &amp; ROW())/INDIRECT("G" &amp; ROW()), " ")</f>
        <v>4.5490196078431371</v>
      </c>
      <c r="N66" s="146" t="s">
        <v>288</v>
      </c>
    </row>
    <row r="67" spans="1:14" x14ac:dyDescent="0.25">
      <c r="A67" s="147" t="s">
        <v>180</v>
      </c>
      <c r="B67" s="148"/>
      <c r="C67" s="148"/>
      <c r="D67" s="148"/>
      <c r="E67" s="148"/>
      <c r="F67" s="148"/>
      <c r="G67" s="167">
        <v>545</v>
      </c>
      <c r="H67" s="168"/>
      <c r="I67" s="168"/>
      <c r="J67" s="168"/>
      <c r="K67" s="167">
        <v>3777</v>
      </c>
      <c r="L67" s="169"/>
      <c r="M67" s="167">
        <f ca="1">IF(ISNUMBER(INDIRECT("K" &amp; ROW())/INDIRECT("G" &amp; ROW())),INDIRECT("K" &amp; ROW())/INDIRECT("G" &amp; ROW()), " ")</f>
        <v>6.9302752293577985</v>
      </c>
      <c r="N67" s="149" t="s">
        <v>288</v>
      </c>
    </row>
    <row r="68" spans="1:14" x14ac:dyDescent="0.25">
      <c r="A68" s="48"/>
      <c r="G68" s="67"/>
      <c r="H68" s="68"/>
      <c r="I68" s="68"/>
      <c r="J68" s="68"/>
      <c r="K68" s="67"/>
      <c r="L68" s="69"/>
      <c r="M68" s="67"/>
      <c r="N68" s="48"/>
    </row>
    <row r="69" spans="1:14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68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3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69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</sheetData>
  <mergeCells count="48">
    <mergeCell ref="A65:F65"/>
    <mergeCell ref="A66:F66"/>
    <mergeCell ref="A67:F67"/>
    <mergeCell ref="A59:F59"/>
    <mergeCell ref="A60:F60"/>
    <mergeCell ref="A61:F61"/>
    <mergeCell ref="A62:F62"/>
    <mergeCell ref="A63:F63"/>
    <mergeCell ref="A64:F64"/>
    <mergeCell ref="A53:F53"/>
    <mergeCell ref="A54:F54"/>
    <mergeCell ref="A55:F55"/>
    <mergeCell ref="A56:F56"/>
    <mergeCell ref="A57:F57"/>
    <mergeCell ref="A58:F58"/>
    <mergeCell ref="A24:N24"/>
    <mergeCell ref="A25:N25"/>
    <mergeCell ref="A32:N32"/>
    <mergeCell ref="A37:N37"/>
    <mergeCell ref="A49:N49"/>
    <mergeCell ref="A50:N5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