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<sst xmlns="http://schemas.openxmlformats.org/spreadsheetml/2006/main" count="240" uniqueCount="158">
  <si>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</si>
  <si>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</si>
  <si>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</si>
  <si>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</si>
  <si>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</si>
  <si>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</si>
  <si>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</si>
  <si>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</si>
  <si>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</si>
  <si>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</si>
  <si>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</si>
  <si>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</si>
  <si>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</si>
  <si>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</si>
  <si>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</si>
  <si>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</si>
  <si>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</si>
  <si>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</si>
  <si>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</si>
  <si>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</si>
  <si>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</si>
  <si>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</si>
  <si>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</si>
  <si>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</si>
  <si>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</si>
  <si>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</si>
  <si>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</si>
  <si>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</si>
  <si>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</si>
  <si>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</si>
  <si>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</si>
  <si>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</si>
  <si>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</si>
  <si>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</si>
  <si>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</si>
  <si>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</si>
  <si>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</si>
  <si>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</si>
  <si>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</si>
  <si>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</si>
  <si>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</si>
  <si>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</si>
  <si>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</si>
  <si>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</si>
  <si>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</si>
  <si>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</si>
  <si>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</si>
  <si>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</si>
  <si>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</si>
  <si>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</si>
  <si>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</si>
  <si>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</si>
  <si>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</si>
  <si>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</si>
  <si>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</si>
  <si>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</si>
  <si>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</si>
  <si>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</si>
  <si>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</si>
  <si>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</si>
  <si>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</si>
  <si>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</si>
  <si>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</si>
  <si>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</si>
  <si>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</si>
  <si>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</si>
  <si>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</si>
  <si>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</si>
  <si>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Высоковольтная 54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</si>
  <si>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</si>
  <si>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</si>
  <si>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</si>
  <si>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</si>
  <si>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</si>
  <si>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</si>
  <si>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</si>
  <si>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</si>
  <si>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</si>
  <si>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</si>
  <si>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</si>
  <si>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</si>
  <si>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</si>
  <si>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</si>
  <si>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8,16
3,32
2,54</t>
  </si>
  <si>
    <t>3,9
_____
4,26</t>
  </si>
  <si>
    <t>60,64
39,84
30,47</t>
  </si>
  <si>
    <t>46,87
_____
13,77</t>
  </si>
  <si>
    <t>ТЕРр67-11-1
Ревизия  патронов
100 шт.
390,46 = 816,46 - 100 x 4,26
НР 85% от ФОТ
СП 65% от ФОТ</t>
  </si>
  <si>
    <t>0,03
85
65</t>
  </si>
  <si>
    <t>11,71
9,95
7,61</t>
  </si>
  <si>
    <t>140,6
119,51
91,39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</si>
  <si>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</si>
  <si>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</si>
  <si>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</si>
  <si>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</si>
  <si>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</si>
  <si>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</si>
  <si>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</si>
  <si>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</si>
  <si>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</si>
  <si>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</si>
  <si>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</si>
  <si>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</si>
  <si>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ТЕРр67-9-1
Ревизия  выключателей
100 шт.
276,43 = 903,43 - 100 x 6,27
НР 85% от ФОТ
СП 65% от ФОТ</t>
  </si>
  <si>
    <t>8,29
7,05
5,39</t>
  </si>
  <si>
    <t>99,5
84,58
64,68</t>
  </si>
  <si>
    <t>Итого прямые затраты по акту</t>
  </si>
  <si>
    <t>156,11
_____
22,33</t>
  </si>
  <si>
    <t>1873,80
_____
62,57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</si>
  <si>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</si>
  <si>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</si>
  <si>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</si>
  <si>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</si>
  <si>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</si>
  <si>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</si>
  <si>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</si>
  <si>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</si>
  <si>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</si>
  <si>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</si>
  <si>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</si>
  <si>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</si>
  <si>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</si>
  <si>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</si>
  <si>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</si>
  <si>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</si>
  <si>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</si>
  <si>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</si>
  <si>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</si>
  <si>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</si>
  <si>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</si>
  <si>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</si>
  <si>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</si>
  <si>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</si>
  <si>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</si>
  <si>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</si>
  <si>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</si>
  <si>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</si>
  <si>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</si>
  <si>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</si>
  <si>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</si>
  <si>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</si>
  <si>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</si>
  <si>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</si>
  <si>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</si>
  <si>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</si>
  <si>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</si>
  <si>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</si>
  <si>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</si>
  <si>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</si>
  <si>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</si>
  <si>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</si>
  <si>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</si>
  <si>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</si>
  <si>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</si>
  <si>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</si>
  <si>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</si>
  <si>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дом 54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</si>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</sst>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40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156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13.23</v>
      </c>
      <c r="X14" s="27">
        <v>13.23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412.6/1000</f>
        <v>0.41260000000000002</v>
      </c>
      <c r="I27" s="85"/>
      <c r="J27" s="35" t="s">
        <v>6</v>
      </c>
      <c r="K27" s="86">
        <f>4747.07/1000</f>
        <v>4.7470699999999999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412.6/1000</f>
        <v>0.41260000000000002</v>
      </c>
      <c r="I29" s="85"/>
      <c r="J29" s="35" t="s">
        <v>6</v>
      </c>
      <c r="K29" s="86">
        <f>4747.07/1000</f>
        <v>4.7470699999999999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1.323E-2</v>
      </c>
      <c r="I30" s="85"/>
      <c r="J30" s="35" t="s">
        <v>8</v>
      </c>
      <c r="K30" s="86">
        <f>(X14+X15)/1000</f>
        <v>1.323E-2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156.11000000000001</v>
      </c>
      <c r="Z30" s="71">
        <v>132.69</v>
      </c>
      <c r="AA30" s="71">
        <v>101.47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156.11/1000</f>
        <v>0.15611000000000003</v>
      </c>
      <c r="I31" s="85"/>
      <c r="J31" s="35" t="s">
        <v>6</v>
      </c>
      <c r="K31" s="86">
        <f>1873.8/1000</f>
        <v>1.8737999999999999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1873.8</v>
      </c>
      <c r="Z31" s="72">
        <v>1592.73</v>
      </c>
      <c r="AA31" s="72">
        <v>1217.97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11.71</v>
      </c>
      <c r="J44" s="134"/>
      <c r="K44" s="134" t="s">
        <v>90</v>
      </c>
      <c r="L44" s="135">
        <v>140.6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73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8.2899999999999991</v>
      </c>
      <c r="J47" s="140"/>
      <c r="K47" s="140" t="s">
        <v>105</v>
      </c>
      <c r="L47" s="141">
        <v>99.5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178.44</v>
      </c>
      <c r="I48" s="144" t="s">
        <v>107</v>
      </c>
      <c r="J48" s="144"/>
      <c r="K48" s="144">
        <v>1936.37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156.11000000000001</v>
      </c>
      <c r="I50" s="144"/>
      <c r="J50" s="144"/>
      <c r="K50" s="144">
        <v>1873.8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22.33</v>
      </c>
      <c r="I51" s="144"/>
      <c r="J51" s="144"/>
      <c r="K51" s="144">
        <v>62.57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132.69</v>
      </c>
      <c r="I52" s="147"/>
      <c r="J52" s="147"/>
      <c r="K52" s="147">
        <v>1592.73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101.47</v>
      </c>
      <c r="I53" s="147"/>
      <c r="J53" s="147"/>
      <c r="K53" s="147">
        <v>1217.97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412.6</v>
      </c>
      <c r="I55" s="144"/>
      <c r="J55" s="144"/>
      <c r="K55" s="144">
        <v>4747.07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412.6</v>
      </c>
      <c r="I56" s="144"/>
      <c r="J56" s="144"/>
      <c r="K56" s="144">
        <v>4747.07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412.6</v>
      </c>
      <c r="I57" s="147"/>
      <c r="J57" s="147"/>
      <c r="K57" s="147">
        <v>4747.07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412.6/1000</f>
        <v>0.41260000000000002</v>
      </c>
      <c r="H11" s="85"/>
      <c r="I11" s="55" t="s">
        <v>6</v>
      </c>
      <c r="J11" s="86">
        <f>4747.07/1000</f>
        <v>4.7470699999999999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412.6/1000</f>
        <v>0.41260000000000002</v>
      </c>
      <c r="H13" s="122"/>
      <c r="I13" s="55" t="s">
        <v>6</v>
      </c>
      <c r="J13" s="86">
        <f>4747.07/1000</f>
        <v>4.7470699999999999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1.323E-2</v>
      </c>
      <c r="H14" s="85"/>
      <c r="I14" s="55" t="s">
        <v>8</v>
      </c>
      <c r="J14" s="86">
        <f>(P14+P15)/1000</f>
        <v>1.323E-2</v>
      </c>
      <c r="K14" s="87"/>
      <c r="L14" s="58">
        <v>156.11000000000001</v>
      </c>
      <c r="M14" s="35" t="s">
        <v>8</v>
      </c>
      <c r="N14" s="57"/>
      <c r="O14" s="26">
        <v>13.23</v>
      </c>
      <c r="P14" s="27">
        <v>13.23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156.11/1000</f>
        <v>0.15611000000000003</v>
      </c>
      <c r="H15" s="117"/>
      <c r="I15" s="55" t="s">
        <v>6</v>
      </c>
      <c r="J15" s="86">
        <f>1873.8/1000</f>
        <v>1.8737999999999999</v>
      </c>
      <c r="K15" s="87"/>
      <c r="L15" s="59">
        <v>1873.8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1.59</v>
      </c>
      <c r="F26" s="134" t="s">
        <v>123</v>
      </c>
      <c r="G26" s="134">
        <v>15.67</v>
      </c>
      <c r="H26" s="154"/>
      <c r="I26" s="154"/>
      <c r="J26" s="134" t="s">
        <v>124</v>
      </c>
      <c r="K26" s="134">
        <v>188.18</v>
      </c>
      <c r="L26" s="155"/>
      <c r="M26" s="154">
        <f>IF(ISNUMBER(K26/G26),IF(NOT(K26/G26=0),K26/G26, " "), " ")</f>
        <v>12.008934269304405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0.28000000000000003</v>
      </c>
      <c r="F27" s="134" t="s">
        <v>127</v>
      </c>
      <c r="G27" s="134">
        <v>3.02</v>
      </c>
      <c r="H27" s="154"/>
      <c r="I27" s="154"/>
      <c r="J27" s="134" t="s">
        <v>128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0.96</v>
      </c>
      <c r="F28" s="134" t="s">
        <v>131</v>
      </c>
      <c r="G28" s="134">
        <v>11.01</v>
      </c>
      <c r="H28" s="154"/>
      <c r="I28" s="154"/>
      <c r="J28" s="134" t="s">
        <v>132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10.4</v>
      </c>
      <c r="F29" s="134" t="s">
        <v>135</v>
      </c>
      <c r="G29" s="134">
        <v>126.46</v>
      </c>
      <c r="H29" s="154"/>
      <c r="I29" s="154"/>
      <c r="J29" s="134" t="s">
        <v>136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0.4</v>
      </c>
      <c r="F31" s="134" t="s">
        <v>141</v>
      </c>
      <c r="G31" s="134">
        <v>11.8</v>
      </c>
      <c r="H31" s="154">
        <v>61.93</v>
      </c>
      <c r="I31" s="154">
        <v>24.77</v>
      </c>
      <c r="J31" s="134" t="s">
        <v>142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1</v>
      </c>
      <c r="F32" s="134" t="s">
        <v>147</v>
      </c>
      <c r="G32" s="134">
        <v>6.27</v>
      </c>
      <c r="H32" s="154">
        <v>22.83</v>
      </c>
      <c r="I32" s="154">
        <v>22.83</v>
      </c>
      <c r="J32" s="134" t="s">
        <v>148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1</v>
      </c>
      <c r="F33" s="140" t="s">
        <v>152</v>
      </c>
      <c r="G33" s="140">
        <v>4.26</v>
      </c>
      <c r="H33" s="160">
        <v>13.42</v>
      </c>
      <c r="I33" s="160">
        <v>13.42</v>
      </c>
      <c r="J33" s="140" t="s">
        <v>153</v>
      </c>
      <c r="K33" s="140">
        <v>13.77</v>
      </c>
      <c r="L33" s="161"/>
      <c r="M33" s="160">
        <f>IF(ISNUMBER(K33/G33),IF(NOT(K33/G33=0),K33/G33, " "), " ")</f>
        <v>3.232394366197183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178.44</v>
      </c>
      <c r="H34" s="163"/>
      <c r="I34" s="163"/>
      <c r="J34" s="163"/>
      <c r="K34" s="162">
        <v>1936.37</v>
      </c>
      <c r="L34" s="164"/>
      <c r="M34" s="162">
        <f ca="1">IF(ISNUMBER(INDIRECT("K" &amp; ROW())/INDIRECT("G" &amp; ROW())),INDIRECT("K" &amp; ROW())/INDIRECT("G" &amp; ROW()), " ")</f>
        <v>10.851658820892176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156.11000000000001</v>
      </c>
      <c r="H36" s="163"/>
      <c r="I36" s="163"/>
      <c r="J36" s="163"/>
      <c r="K36" s="162">
        <v>1873.8</v>
      </c>
      <c r="L36" s="164"/>
      <c r="M36" s="162">
        <f ca="1">IF(ISNUMBER(INDIRECT("K" &amp; ROW())/INDIRECT("G" &amp; ROW())),INDIRECT("K" &amp; ROW())/INDIRECT("G" &amp; ROW()), " ")</f>
        <v>12.003074754980462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22.33</v>
      </c>
      <c r="H37" s="163"/>
      <c r="I37" s="163"/>
      <c r="J37" s="163"/>
      <c r="K37" s="162">
        <v>62.57</v>
      </c>
      <c r="L37" s="164"/>
      <c r="M37" s="162">
        <f ca="1">IF(ISNUMBER(INDIRECT("K" &amp; ROW())/INDIRECT("G" &amp; ROW())),INDIRECT("K" &amp; ROW())/INDIRECT("G" &amp; ROW()), " ")</f>
        <v>2.8020600089565608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132.69</v>
      </c>
      <c r="H38" s="166"/>
      <c r="I38" s="166"/>
      <c r="J38" s="166"/>
      <c r="K38" s="165">
        <v>1592.73</v>
      </c>
      <c r="L38" s="167"/>
      <c r="M38" s="165">
        <f ca="1">IF(ISNUMBER(INDIRECT("K" &amp; ROW())/INDIRECT("G" &amp; ROW())),INDIRECT("K" &amp; ROW())/INDIRECT("G" &amp; ROW()), " ")</f>
        <v>12.003391363328058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101.47</v>
      </c>
      <c r="H39" s="166"/>
      <c r="I39" s="166"/>
      <c r="J39" s="166"/>
      <c r="K39" s="165">
        <v>1217.97</v>
      </c>
      <c r="L39" s="167"/>
      <c r="M39" s="165">
        <f ca="1">IF(ISNUMBER(INDIRECT("K" &amp; ROW())/INDIRECT("G" &amp; ROW())),INDIRECT("K" &amp; ROW())/INDIRECT("G" &amp; ROW()), " ")</f>
        <v>12.003252192766336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412.6</v>
      </c>
      <c r="H41" s="163"/>
      <c r="I41" s="163"/>
      <c r="J41" s="163"/>
      <c r="K41" s="162">
        <v>4747.07</v>
      </c>
      <c r="L41" s="164"/>
      <c r="M41" s="162">
        <f ca="1">IF(ISNUMBER(INDIRECT("K" &amp; ROW())/INDIRECT("G" &amp; ROW())),INDIRECT("K" &amp; ROW())/INDIRECT("G" &amp; ROW()), " ")</f>
        <v>11.505259331071255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412.6</v>
      </c>
      <c r="H42" s="163"/>
      <c r="I42" s="163"/>
      <c r="J42" s="163"/>
      <c r="K42" s="162">
        <v>4747.07</v>
      </c>
      <c r="L42" s="164"/>
      <c r="M42" s="162">
        <f ca="1">IF(ISNUMBER(INDIRECT("K" &amp; ROW())/INDIRECT("G" &amp; ROW())),INDIRECT("K" &amp; ROW())/INDIRECT("G" &amp; ROW()), " ")</f>
        <v>11.505259331071255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412.6</v>
      </c>
      <c r="H43" s="166"/>
      <c r="I43" s="166"/>
      <c r="J43" s="166"/>
      <c r="K43" s="165">
        <v>4747.07</v>
      </c>
      <c r="L43" s="167"/>
      <c r="M43" s="165">
        <f ca="1">IF(ISNUMBER(INDIRECT("K" &amp; ROW())/INDIRECT("G" &amp; ROW())),INDIRECT("K" &amp; ROW())/INDIRECT("G" &amp; ROW()), " ")</f>
        <v>11.505259331071255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