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9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9" i="8"/>
  <c r="K108" i="8"/>
  <c r="H109" i="8"/>
  <c r="H108" i="8"/>
  <c r="J14" i="16"/>
  <c r="G14" i="16"/>
  <c r="K30" i="8"/>
  <c r="H30" i="8"/>
  <c r="A18" i="16"/>
  <c r="M72" i="16"/>
  <c r="M76" i="16"/>
  <c r="M80" i="16"/>
  <c r="M84" i="16"/>
  <c r="M74" i="16"/>
  <c r="M86" i="16"/>
  <c r="M79" i="16"/>
  <c r="M87" i="16"/>
  <c r="M73" i="16"/>
  <c r="M77" i="16"/>
  <c r="M81" i="16"/>
  <c r="M85" i="16"/>
  <c r="M78" i="16"/>
  <c r="M82" i="16"/>
  <c r="M75" i="16"/>
  <c r="M8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<sst xmlns="http://schemas.openxmlformats.org/spreadsheetml/2006/main" count="625" uniqueCount="423">
  <si>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</si>
  <si>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</si>
  <si>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</si>
  <si>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</si>
  <si>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</si>
  <si>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</si>
  <si>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</si>
  <si>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</si>
  <si>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</si>
  <si>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</si>
  <si>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</si>
  <si>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</si>
  <si>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</si>
  <si>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</si>
  <si>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</si>
  <si>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</si>
  <si>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</si>
  <si>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</si>
  <si>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</si>
  <si>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</si>
  <si>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</si>
  <si>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</si>
  <si>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</si>
  <si>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</si>
  <si>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</si>
  <si>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</si>
  <si>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</si>
  <si>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</si>
  <si>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</si>
  <si>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</si>
  <si>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</si>
  <si>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</si>
  <si>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</si>
  <si>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</si>
  <si>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</si>
  <si>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</si>
  <si>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</si>
  <si>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</si>
  <si>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</si>
  <si>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</si>
  <si>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</si>
  <si>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</si>
  <si>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</si>
  <si>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</si>
  <si>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</si>
  <si>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</si>
  <si>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</si>
  <si>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</si>
  <si>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</si>
  <si>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</si>
  <si>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</si>
  <si>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</si>
  <si>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</si>
  <si>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</si>
  <si>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</si>
  <si>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</si>
  <si>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</si>
  <si>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</si>
  <si>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</si>
  <si>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</si>
  <si>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</si>
  <si>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</si>
  <si>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</si>
  <si>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</si>
  <si>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</si>
  <si>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</si>
  <si>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</si>
  <si>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ВВ 1в</t>
  </si>
  <si>
    <t>Сдал:  _________________ //</t>
  </si>
  <si>
    <t>Принял:  _________________ //</t>
  </si>
  <si>
    <t>Раздел 1. ЯНВАРЬ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</si>
  <si>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</si>
  <si>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</si>
  <si>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</si>
  <si>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</si>
  <si>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</si>
  <si>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</si>
  <si>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</si>
  <si>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</si>
  <si>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Р</t>
  </si>
  <si>
    <t>кв.7,8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</si>
  <si>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</si>
  <si>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0,015
88
48</t>
  </si>
  <si>
    <t>1243,2
_____
3595,9</t>
  </si>
  <si>
    <t>174,53
_____
4,21</t>
  </si>
  <si>
    <t>75
20
11</t>
  </si>
  <si>
    <t>19
_____
53</t>
  </si>
  <si>
    <t>478
198
108</t>
  </si>
  <si>
    <t>224
_____
240</t>
  </si>
  <si>
    <t>14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</si>
  <si>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</si>
  <si>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</si>
  <si>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</si>
  <si>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</si>
  <si>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протяжка заглушек</t>
  </si>
  <si>
    <t>ТЕРр65-18-1
Ремонт заглушек на радиаторах диаметром: до 100 мм без снятия с места
100 шт. арматуры
НР 88%=103%*0.85 от ФОТ
СП 48%=60%*0.8 от ФОТ</t>
  </si>
  <si>
    <t>0,02
88
48</t>
  </si>
  <si>
    <t>3302,21
_____
801,06</t>
  </si>
  <si>
    <t>82
68
40</t>
  </si>
  <si>
    <t>66
_____
16</t>
  </si>
  <si>
    <t>874
698
381</t>
  </si>
  <si>
    <t>793
_____
81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</si>
  <si>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</si>
  <si>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0,01
88
48</t>
  </si>
  <si>
    <t>1243,2
_____
139,8</t>
  </si>
  <si>
    <t>16
12
7</t>
  </si>
  <si>
    <t>12
_____
2</t>
  </si>
  <si>
    <t>166
132
72</t>
  </si>
  <si>
    <t>149
_____
7</t>
  </si>
  <si>
    <t>10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</si>
  <si>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</si>
  <si>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2
88
48</t>
  </si>
  <si>
    <t xml:space="preserve">
_____
22,8</t>
  </si>
  <si>
    <t xml:space="preserve">
_____
46</t>
  </si>
  <si>
    <t xml:space="preserve">
_____
120</t>
  </si>
  <si>
    <t>М</t>
  </si>
  <si>
    <t>2 подъезд</t>
  </si>
  <si>
    <t>Раздел 2. ФЕВРАЛЬ</t>
  </si>
  <si>
    <t>кв.6</t>
  </si>
  <si>
    <t>ТЕР29-01-181-01
Устройство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</si>
  <si>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</si>
  <si>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</si>
  <si>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</si>
  <si>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</si>
  <si>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</si>
  <si>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</si>
  <si>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</si>
  <si>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</si>
  <si>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</si>
  <si>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</si>
  <si>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</si>
  <si>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</si>
  <si>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кв.10</t>
  </si>
  <si>
    <t>Раздел 3. МАРТ</t>
  </si>
  <si>
    <t>кв.16</t>
  </si>
  <si>
    <t>0,1
88
48</t>
  </si>
  <si>
    <t>51
34
20</t>
  </si>
  <si>
    <t>33
_____
18</t>
  </si>
  <si>
    <t>471
351
192</t>
  </si>
  <si>
    <t>399
_____
71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</si>
  <si>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</si>
  <si>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</si>
  <si>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</si>
  <si>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</si>
  <si>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</si>
  <si>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</si>
  <si>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</si>
  <si>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</si>
  <si>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</si>
  <si>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</si>
  <si>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</si>
  <si>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</si>
  <si>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</si>
  <si>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Раздел 4. АПРЕЛЬ</t>
  </si>
  <si>
    <t>Раздел 5. МАЙ</t>
  </si>
  <si>
    <t>кв.3</t>
  </si>
  <si>
    <t>ТСЦ-507-5007
Муфта полипропиленовая соединительная диаметром 20 мм
шт.</t>
  </si>
  <si>
    <t>1
88
48</t>
  </si>
  <si>
    <t xml:space="preserve">
_____
0,67</t>
  </si>
  <si>
    <t xml:space="preserve">
_____
3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</si>
  <si>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</si>
  <si>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</si>
  <si>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62</t>
  </si>
  <si>
    <t xml:space="preserve">
_____
108</t>
  </si>
  <si>
    <t>Раздел 6. ИЮНЬ</t>
  </si>
  <si>
    <t>кв.10,12</t>
  </si>
  <si>
    <t>0,062
88
48</t>
  </si>
  <si>
    <t>32
22
13</t>
  </si>
  <si>
    <t>21
_____
11</t>
  </si>
  <si>
    <t>292
218
119</t>
  </si>
  <si>
    <t>248
_____
44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</si>
  <si>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</si>
  <si>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</si>
  <si>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</si>
  <si>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</si>
  <si>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</si>
  <si>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</si>
  <si>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</si>
  <si>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</si>
  <si>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</si>
  <si>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>Раздел 7. ИЮЛЬ</t>
  </si>
  <si>
    <t>2 под.</t>
  </si>
  <si>
    <t>Раздел 8. АВГУСТ</t>
  </si>
  <si>
    <t>кв.5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</si>
  <si>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</si>
  <si>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</si>
  <si>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</si>
  <si>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</si>
  <si>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</si>
  <si>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</si>
  <si>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</si>
  <si>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</si>
  <si>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</si>
  <si>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</si>
  <si>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</si>
  <si>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</si>
  <si>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</si>
  <si>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</si>
  <si>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</si>
  <si>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0,0185
98
56</t>
  </si>
  <si>
    <t>987,21
_____
2117,85</t>
  </si>
  <si>
    <t>563,71
_____
48,08</t>
  </si>
  <si>
    <t>68
22
13</t>
  </si>
  <si>
    <t>18
_____
40</t>
  </si>
  <si>
    <t>473
225
129</t>
  </si>
  <si>
    <t>219
_____
197</t>
  </si>
  <si>
    <t>57
_____
11</t>
  </si>
  <si>
    <t>Раздел 9. СЕНТЯБРЬ</t>
  </si>
  <si>
    <t>кв.14</t>
  </si>
  <si>
    <t>0,003
88
48</t>
  </si>
  <si>
    <t>7
3
2</t>
  </si>
  <si>
    <t>3
_____
4</t>
  </si>
  <si>
    <t>55
32
17</t>
  </si>
  <si>
    <t>36
_____
18</t>
  </si>
  <si>
    <t>0,2
88
48</t>
  </si>
  <si>
    <t>102
69
40</t>
  </si>
  <si>
    <t>67
_____
35</t>
  </si>
  <si>
    <t>942
703
384</t>
  </si>
  <si>
    <t>799
_____
142</t>
  </si>
  <si>
    <t>Итого прямые затраты по акту</t>
  </si>
  <si>
    <t>588
_____
469</t>
  </si>
  <si>
    <t>336
_____
13</t>
  </si>
  <si>
    <t>7049
_____
1363</t>
  </si>
  <si>
    <t>1738
_____
163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</si>
  <si>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</si>
  <si>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</si>
  <si>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</si>
  <si>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</si>
  <si>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</si>
  <si>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</si>
  <si>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</si>
  <si>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</si>
  <si>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</si>
  <si>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</si>
  <si>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</si>
  <si>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</si>
  <si>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</si>
  <si>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</si>
  <si>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</si>
  <si>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</si>
  <si>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</si>
  <si>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</si>
  <si>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</si>
  <si>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</si>
  <si>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</si>
  <si>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</si>
  <si>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</si>
  <si>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</si>
  <si>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</si>
  <si>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</si>
  <si>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</si>
  <si>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</si>
  <si>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</si>
  <si>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</si>
  <si>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</si>
  <si>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</si>
  <si>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</si>
  <si>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</si>
  <si>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</si>
  <si>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</si>
  <si>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</si>
  <si>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</si>
  <si>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</si>
  <si>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</si>
  <si>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</si>
  <si>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</si>
  <si>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</si>
  <si>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</si>
  <si>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</si>
  <si>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</si>
  <si>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</si>
  <si>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</si>
  <si>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</si>
  <si>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</si>
  <si>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</si>
  <si>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</si>
  <si>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</si>
  <si>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</si>
  <si>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</si>
  <si>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</si>
  <si>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</si>
  <si>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</si>
  <si>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</si>
  <si>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</si>
  <si>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</si>
  <si>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</si>
  <si>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</si>
  <si>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</si>
  <si>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</si>
  <si>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</si>
  <si>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</si>
  <si>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</si>
  <si>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</si>
  <si>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</si>
  <si>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</si>
  <si>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</si>
  <si>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</si>
  <si>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</si>
  <si>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</si>
  <si>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</si>
  <si>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</si>
  <si>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</si>
  <si>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</si>
  <si>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</si>
  <si>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</si>
  <si>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</si>
  <si>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</si>
  <si>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</si>
  <si>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</si>
  <si>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</si>
  <si>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</si>
  <si>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</si>
  <si>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</si>
  <si>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</si>
  <si>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</si>
  <si>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</si>
  <si>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</si>
  <si>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</si>
  <si>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</si>
  <si>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</si>
  <si>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</si>
  <si>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</si>
  <si>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</si>
  <si>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</si>
  <si>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</si>
  <si>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</si>
  <si>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</si>
  <si>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</si>
  <si>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</si>
  <si>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</si>
  <si>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</si>
  <si>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</si>
  <si>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</si>
  <si>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</si>
  <si>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</si>
  <si>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</si>
  <si>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</si>
  <si>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</si>
  <si>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</si>
  <si>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</si>
  <si>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</si>
  <si>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</si>
  <si>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</si>
  <si>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</si>
  <si>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</si>
  <si>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</si>
  <si>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</si>
  <si>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</si>
  <si>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</si>
  <si>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</si>
  <si>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</si>
  <si>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</si>
  <si>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</si>
  <si>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</si>
  <si>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</si>
  <si>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</si>
  <si>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</si>
  <si>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</si>
  <si>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</si>
  <si>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</si>
  <si>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</si>
  <si>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</si>
  <si>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</si>
  <si>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</si>
  <si>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</si>
  <si>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</si>
  <si>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</si>
  <si>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</si>
  <si>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</si>
  <si>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</si>
  <si>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</si>
  <si>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</si>
  <si>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</si>
  <si>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</si>
  <si>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</si>
  <si>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</si>
  <si>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</si>
  <si>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</si>
  <si>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</si>
  <si>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</si>
  <si>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</si>
  <si>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</si>
  <si>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</si>
  <si>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</si>
  <si>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</si>
  <si>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</si>
  <si>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</si>
  <si>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</si>
  <si>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</si>
  <si>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</si>
  <si>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</si>
  <si>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</si>
  <si>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</si>
  <si>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</si>
  <si>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</si>
  <si>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</si>
  <si>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ТСЦ-302-1150</t>
  </si>
  <si>
    <t>Вентиль проходной для полипропиленовых трубопроводов диаметром 20 мм</t>
  </si>
  <si>
    <t xml:space="preserve">шт.
</t>
  </si>
  <si>
    <t xml:space="preserve">62,35
</t>
  </si>
  <si>
    <t xml:space="preserve">108,19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</si>
  <si>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</si>
  <si>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</si>
  <si>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</si>
  <si>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>ТСЦ-507-5007</t>
  </si>
  <si>
    <t>Муфта полипропиленовая соединительная диаметром 20 мм</t>
  </si>
  <si>
    <t xml:space="preserve">0,67
</t>
  </si>
  <si>
    <t xml:space="preserve">2,79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</si>
  <si>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</si>
  <si>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</si>
  <si>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</si>
  <si>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</si>
  <si>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</si>
  <si>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</si>
  <si>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</si>
  <si>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</si>
  <si>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</si>
  <si>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</si>
  <si>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</si>
  <si>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</si>
  <si>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</si>
  <si>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Объект : ул.Высоковольтная 1В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</si>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</sst>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7"/>
  <sheetViews>
    <sheetView showGridLines="0" tabSelected="1" topLeftCell="A94" workbookViewId="0">
      <selection activeCell="A99" sqref="A99:IV10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421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55.12</v>
      </c>
      <c r="X14" s="27">
        <v>55.12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1.08</v>
      </c>
      <c r="X15" s="27">
        <v>1.08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422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2490.78/1000</f>
        <v>2.49078</v>
      </c>
      <c r="I27" s="85"/>
      <c r="J27" s="35" t="s">
        <v>5</v>
      </c>
      <c r="K27" s="86">
        <f>20224.37/1000</f>
        <v>20.22437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5.6199999999999993E-2</v>
      </c>
      <c r="I30" s="85"/>
      <c r="J30" s="35" t="s">
        <v>7</v>
      </c>
      <c r="K30" s="86">
        <f>(X14+X15)/1000</f>
        <v>5.6199999999999993E-2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601</v>
      </c>
      <c r="Z30" s="71">
        <v>567</v>
      </c>
      <c r="AA30" s="71">
        <v>361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601/1000</f>
        <v>0.60099999999999998</v>
      </c>
      <c r="I31" s="85"/>
      <c r="J31" s="35" t="s">
        <v>5</v>
      </c>
      <c r="K31" s="86">
        <f>7212/1000</f>
        <v>7.2119999999999997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7212</v>
      </c>
      <c r="Z31" s="72">
        <v>5806</v>
      </c>
      <c r="AA31" s="72">
        <v>3467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508.07</v>
      </c>
      <c r="F42" s="137" t="s">
        <v>74</v>
      </c>
      <c r="G42" s="136">
        <v>1.03</v>
      </c>
      <c r="H42" s="136" t="s">
        <v>75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80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79.8" x14ac:dyDescent="0.25">
      <c r="A44" s="132">
        <v>2</v>
      </c>
      <c r="B44" s="133">
        <v>2</v>
      </c>
      <c r="C44" s="134" t="s">
        <v>81</v>
      </c>
      <c r="D44" s="135" t="s">
        <v>82</v>
      </c>
      <c r="E44" s="136">
        <v>5013.63</v>
      </c>
      <c r="F44" s="137" t="s">
        <v>83</v>
      </c>
      <c r="G44" s="136" t="s">
        <v>84</v>
      </c>
      <c r="H44" s="136" t="s">
        <v>85</v>
      </c>
      <c r="I44" s="136" t="s">
        <v>86</v>
      </c>
      <c r="J44" s="136">
        <v>3</v>
      </c>
      <c r="K44" s="136" t="s">
        <v>87</v>
      </c>
      <c r="L44" s="137" t="s">
        <v>88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 t="s">
        <v>89</v>
      </c>
    </row>
    <row r="45" spans="1:22" ht="68.400000000000006" x14ac:dyDescent="0.25">
      <c r="A45" s="132">
        <v>3</v>
      </c>
      <c r="B45" s="133">
        <v>3</v>
      </c>
      <c r="C45" s="134" t="s">
        <v>90</v>
      </c>
      <c r="D45" s="135" t="s">
        <v>91</v>
      </c>
      <c r="E45" s="136">
        <v>13.69</v>
      </c>
      <c r="F45" s="137">
        <v>13.69</v>
      </c>
      <c r="G45" s="136"/>
      <c r="H45" s="136" t="s">
        <v>92</v>
      </c>
      <c r="I45" s="136">
        <v>3</v>
      </c>
      <c r="J45" s="136"/>
      <c r="K45" s="136" t="s">
        <v>93</v>
      </c>
      <c r="L45" s="137">
        <v>41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4</v>
      </c>
      <c r="B47" s="133">
        <v>4</v>
      </c>
      <c r="C47" s="134" t="s">
        <v>95</v>
      </c>
      <c r="D47" s="135" t="s">
        <v>96</v>
      </c>
      <c r="E47" s="136">
        <v>4104.3</v>
      </c>
      <c r="F47" s="137" t="s">
        <v>97</v>
      </c>
      <c r="G47" s="136">
        <v>1.03</v>
      </c>
      <c r="H47" s="136" t="s">
        <v>98</v>
      </c>
      <c r="I47" s="136" t="s">
        <v>99</v>
      </c>
      <c r="J47" s="136"/>
      <c r="K47" s="136" t="s">
        <v>100</v>
      </c>
      <c r="L47" s="137" t="s">
        <v>101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/>
    </row>
    <row r="48" spans="1:22" ht="91.2" x14ac:dyDescent="0.25">
      <c r="A48" s="132">
        <v>5</v>
      </c>
      <c r="B48" s="133">
        <v>5</v>
      </c>
      <c r="C48" s="134" t="s">
        <v>102</v>
      </c>
      <c r="D48" s="135" t="s">
        <v>103</v>
      </c>
      <c r="E48" s="136">
        <v>1557.53</v>
      </c>
      <c r="F48" s="137" t="s">
        <v>104</v>
      </c>
      <c r="G48" s="136" t="s">
        <v>84</v>
      </c>
      <c r="H48" s="136" t="s">
        <v>105</v>
      </c>
      <c r="I48" s="136" t="s">
        <v>106</v>
      </c>
      <c r="J48" s="136">
        <v>2</v>
      </c>
      <c r="K48" s="136" t="s">
        <v>107</v>
      </c>
      <c r="L48" s="137" t="s">
        <v>108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 t="s">
        <v>109</v>
      </c>
    </row>
    <row r="49" spans="1:22" ht="68.400000000000006" x14ac:dyDescent="0.25">
      <c r="A49" s="132">
        <v>6</v>
      </c>
      <c r="B49" s="133">
        <v>6</v>
      </c>
      <c r="C49" s="134" t="s">
        <v>110</v>
      </c>
      <c r="D49" s="135" t="s">
        <v>111</v>
      </c>
      <c r="E49" s="136">
        <v>22.8</v>
      </c>
      <c r="F49" s="137" t="s">
        <v>112</v>
      </c>
      <c r="G49" s="136"/>
      <c r="H49" s="136">
        <v>46</v>
      </c>
      <c r="I49" s="136" t="s">
        <v>113</v>
      </c>
      <c r="J49" s="136"/>
      <c r="K49" s="136">
        <v>120</v>
      </c>
      <c r="L49" s="137" t="s">
        <v>114</v>
      </c>
      <c r="M49" s="137"/>
      <c r="N49" s="137" t="s">
        <v>115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8">
        <v>7</v>
      </c>
      <c r="B51" s="139">
        <v>7</v>
      </c>
      <c r="C51" s="140" t="s">
        <v>72</v>
      </c>
      <c r="D51" s="141" t="s">
        <v>73</v>
      </c>
      <c r="E51" s="142">
        <v>508.07</v>
      </c>
      <c r="F51" s="143" t="s">
        <v>74</v>
      </c>
      <c r="G51" s="142">
        <v>1.03</v>
      </c>
      <c r="H51" s="142" t="s">
        <v>75</v>
      </c>
      <c r="I51" s="142" t="s">
        <v>76</v>
      </c>
      <c r="J51" s="142"/>
      <c r="K51" s="142" t="s">
        <v>77</v>
      </c>
      <c r="L51" s="143" t="s">
        <v>78</v>
      </c>
      <c r="M51" s="143"/>
      <c r="N51" s="143" t="s">
        <v>79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8</v>
      </c>
      <c r="B54" s="133">
        <v>8</v>
      </c>
      <c r="C54" s="134" t="s">
        <v>119</v>
      </c>
      <c r="D54" s="135" t="s">
        <v>120</v>
      </c>
      <c r="E54" s="136">
        <v>1006.86</v>
      </c>
      <c r="F54" s="137">
        <v>811.45</v>
      </c>
      <c r="G54" s="136">
        <v>195.41</v>
      </c>
      <c r="H54" s="136"/>
      <c r="I54" s="136"/>
      <c r="J54" s="136"/>
      <c r="K54" s="136" t="s">
        <v>121</v>
      </c>
      <c r="L54" s="137">
        <v>3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9</v>
      </c>
      <c r="B55" s="133">
        <v>9</v>
      </c>
      <c r="C55" s="134" t="s">
        <v>122</v>
      </c>
      <c r="D55" s="135" t="s">
        <v>123</v>
      </c>
      <c r="E55" s="136">
        <v>26.3</v>
      </c>
      <c r="F55" s="137" t="s">
        <v>124</v>
      </c>
      <c r="G55" s="136"/>
      <c r="H55" s="136">
        <v>8</v>
      </c>
      <c r="I55" s="136" t="s">
        <v>125</v>
      </c>
      <c r="J55" s="136"/>
      <c r="K55" s="136">
        <v>37</v>
      </c>
      <c r="L55" s="137" t="s">
        <v>126</v>
      </c>
      <c r="M55" s="137"/>
      <c r="N55" s="137" t="s">
        <v>115</v>
      </c>
      <c r="O55" s="137"/>
      <c r="P55" s="137"/>
      <c r="Q55" s="137"/>
      <c r="R55" s="137"/>
      <c r="S55" s="137"/>
      <c r="T55" s="137"/>
      <c r="U55" s="137"/>
      <c r="V55" s="137"/>
    </row>
    <row r="56" spans="1:22" ht="34.200000000000003" x14ac:dyDescent="0.25">
      <c r="A56" s="132">
        <v>10</v>
      </c>
      <c r="B56" s="133">
        <v>10</v>
      </c>
      <c r="C56" s="134" t="s">
        <v>127</v>
      </c>
      <c r="D56" s="135" t="s">
        <v>128</v>
      </c>
      <c r="E56" s="136">
        <v>12.12</v>
      </c>
      <c r="F56" s="137" t="s">
        <v>129</v>
      </c>
      <c r="G56" s="136"/>
      <c r="H56" s="136">
        <v>1</v>
      </c>
      <c r="I56" s="136" t="s">
        <v>130</v>
      </c>
      <c r="J56" s="136"/>
      <c r="K56" s="136">
        <v>6</v>
      </c>
      <c r="L56" s="137" t="s">
        <v>131</v>
      </c>
      <c r="M56" s="137"/>
      <c r="N56" s="137" t="s">
        <v>115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8">
        <v>11</v>
      </c>
      <c r="B58" s="139">
        <v>11</v>
      </c>
      <c r="C58" s="140" t="s">
        <v>72</v>
      </c>
      <c r="D58" s="141" t="s">
        <v>73</v>
      </c>
      <c r="E58" s="142">
        <v>508.07</v>
      </c>
      <c r="F58" s="143" t="s">
        <v>74</v>
      </c>
      <c r="G58" s="142">
        <v>1.03</v>
      </c>
      <c r="H58" s="142" t="s">
        <v>75</v>
      </c>
      <c r="I58" s="142" t="s">
        <v>76</v>
      </c>
      <c r="J58" s="142"/>
      <c r="K58" s="142" t="s">
        <v>77</v>
      </c>
      <c r="L58" s="143" t="s">
        <v>78</v>
      </c>
      <c r="M58" s="143"/>
      <c r="N58" s="143" t="s">
        <v>79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133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134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12</v>
      </c>
      <c r="B61" s="133">
        <v>12</v>
      </c>
      <c r="C61" s="134" t="s">
        <v>72</v>
      </c>
      <c r="D61" s="135" t="s">
        <v>135</v>
      </c>
      <c r="E61" s="136">
        <v>508.07</v>
      </c>
      <c r="F61" s="137" t="s">
        <v>74</v>
      </c>
      <c r="G61" s="136">
        <v>1.03</v>
      </c>
      <c r="H61" s="136" t="s">
        <v>136</v>
      </c>
      <c r="I61" s="136" t="s">
        <v>137</v>
      </c>
      <c r="J61" s="136"/>
      <c r="K61" s="136" t="s">
        <v>138</v>
      </c>
      <c r="L61" s="137" t="s">
        <v>139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18.45" customHeight="1" x14ac:dyDescent="0.25">
      <c r="A62" s="130" t="s">
        <v>140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13</v>
      </c>
      <c r="B63" s="133">
        <v>13</v>
      </c>
      <c r="C63" s="134" t="s">
        <v>141</v>
      </c>
      <c r="D63" s="135" t="s">
        <v>142</v>
      </c>
      <c r="E63" s="136">
        <v>5.36</v>
      </c>
      <c r="F63" s="137">
        <v>2.16</v>
      </c>
      <c r="G63" s="136" t="s">
        <v>143</v>
      </c>
      <c r="H63" s="136" t="s">
        <v>144</v>
      </c>
      <c r="I63" s="136">
        <v>216</v>
      </c>
      <c r="J63" s="136" t="s">
        <v>145</v>
      </c>
      <c r="K63" s="136" t="s">
        <v>146</v>
      </c>
      <c r="L63" s="137">
        <v>2589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 t="s">
        <v>147</v>
      </c>
    </row>
    <row r="64" spans="1:22" ht="34.200000000000003" x14ac:dyDescent="0.25">
      <c r="A64" s="138">
        <v>14</v>
      </c>
      <c r="B64" s="139">
        <v>14</v>
      </c>
      <c r="C64" s="140" t="s">
        <v>148</v>
      </c>
      <c r="D64" s="141" t="s">
        <v>149</v>
      </c>
      <c r="E64" s="142">
        <v>11011</v>
      </c>
      <c r="F64" s="143" t="s">
        <v>150</v>
      </c>
      <c r="G64" s="142"/>
      <c r="H64" s="142">
        <v>110</v>
      </c>
      <c r="I64" s="142" t="s">
        <v>151</v>
      </c>
      <c r="J64" s="142"/>
      <c r="K64" s="142">
        <v>30</v>
      </c>
      <c r="L64" s="143" t="s">
        <v>152</v>
      </c>
      <c r="M64" s="143"/>
      <c r="N64" s="143" t="s">
        <v>115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153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134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8">
        <v>15</v>
      </c>
      <c r="B67" s="139">
        <v>15</v>
      </c>
      <c r="C67" s="140" t="s">
        <v>72</v>
      </c>
      <c r="D67" s="141" t="s">
        <v>135</v>
      </c>
      <c r="E67" s="142">
        <v>508.07</v>
      </c>
      <c r="F67" s="143" t="s">
        <v>74</v>
      </c>
      <c r="G67" s="142">
        <v>1.03</v>
      </c>
      <c r="H67" s="142" t="s">
        <v>136</v>
      </c>
      <c r="I67" s="142" t="s">
        <v>137</v>
      </c>
      <c r="J67" s="142"/>
      <c r="K67" s="142" t="s">
        <v>138</v>
      </c>
      <c r="L67" s="143" t="s">
        <v>139</v>
      </c>
      <c r="M67" s="143"/>
      <c r="N67" s="143" t="s">
        <v>79</v>
      </c>
      <c r="O67" s="143"/>
      <c r="P67" s="143"/>
      <c r="Q67" s="143"/>
      <c r="R67" s="143"/>
      <c r="S67" s="143"/>
      <c r="T67" s="143"/>
      <c r="U67" s="143"/>
      <c r="V67" s="143">
        <v>1</v>
      </c>
    </row>
    <row r="68" spans="1:22" ht="19.350000000000001" customHeight="1" x14ac:dyDescent="0.25">
      <c r="A68" s="128" t="s">
        <v>154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155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45.6" x14ac:dyDescent="0.25">
      <c r="A70" s="132">
        <v>16</v>
      </c>
      <c r="B70" s="133">
        <v>17</v>
      </c>
      <c r="C70" s="134" t="s">
        <v>156</v>
      </c>
      <c r="D70" s="135" t="s">
        <v>157</v>
      </c>
      <c r="E70" s="136">
        <v>0.67</v>
      </c>
      <c r="F70" s="137" t="s">
        <v>158</v>
      </c>
      <c r="G70" s="136"/>
      <c r="H70" s="136">
        <v>1</v>
      </c>
      <c r="I70" s="136" t="s">
        <v>130</v>
      </c>
      <c r="J70" s="136"/>
      <c r="K70" s="136">
        <v>3</v>
      </c>
      <c r="L70" s="137" t="s">
        <v>159</v>
      </c>
      <c r="M70" s="137"/>
      <c r="N70" s="137" t="s">
        <v>115</v>
      </c>
      <c r="O70" s="137"/>
      <c r="P70" s="137"/>
      <c r="Q70" s="137"/>
      <c r="R70" s="137"/>
      <c r="S70" s="137"/>
      <c r="T70" s="137"/>
      <c r="U70" s="137"/>
      <c r="V70" s="137"/>
    </row>
    <row r="71" spans="1:22" ht="45.6" x14ac:dyDescent="0.25">
      <c r="A71" s="138">
        <v>17</v>
      </c>
      <c r="B71" s="139">
        <v>18</v>
      </c>
      <c r="C71" s="140" t="s">
        <v>160</v>
      </c>
      <c r="D71" s="141" t="s">
        <v>157</v>
      </c>
      <c r="E71" s="142">
        <v>62.35</v>
      </c>
      <c r="F71" s="143" t="s">
        <v>161</v>
      </c>
      <c r="G71" s="142"/>
      <c r="H71" s="142">
        <v>62</v>
      </c>
      <c r="I71" s="142" t="s">
        <v>162</v>
      </c>
      <c r="J71" s="142"/>
      <c r="K71" s="142">
        <v>108</v>
      </c>
      <c r="L71" s="143" t="s">
        <v>163</v>
      </c>
      <c r="M71" s="143"/>
      <c r="N71" s="143" t="s">
        <v>115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164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165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18</v>
      </c>
      <c r="B74" s="133">
        <v>19</v>
      </c>
      <c r="C74" s="134" t="s">
        <v>72</v>
      </c>
      <c r="D74" s="135" t="s">
        <v>166</v>
      </c>
      <c r="E74" s="136">
        <v>508.07</v>
      </c>
      <c r="F74" s="137" t="s">
        <v>74</v>
      </c>
      <c r="G74" s="136">
        <v>1.03</v>
      </c>
      <c r="H74" s="136" t="s">
        <v>167</v>
      </c>
      <c r="I74" s="136" t="s">
        <v>168</v>
      </c>
      <c r="J74" s="136"/>
      <c r="K74" s="136" t="s">
        <v>169</v>
      </c>
      <c r="L74" s="137" t="s">
        <v>170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155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19</v>
      </c>
      <c r="B76" s="133">
        <v>20</v>
      </c>
      <c r="C76" s="134" t="s">
        <v>171</v>
      </c>
      <c r="D76" s="135" t="s">
        <v>103</v>
      </c>
      <c r="E76" s="136">
        <v>1010.59</v>
      </c>
      <c r="F76" s="137" t="s">
        <v>172</v>
      </c>
      <c r="G76" s="136">
        <v>5.16</v>
      </c>
      <c r="H76" s="136" t="s">
        <v>173</v>
      </c>
      <c r="I76" s="136" t="s">
        <v>174</v>
      </c>
      <c r="J76" s="136"/>
      <c r="K76" s="136" t="s">
        <v>175</v>
      </c>
      <c r="L76" s="137" t="s">
        <v>176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/>
    </row>
    <row r="77" spans="1:22" ht="45.6" x14ac:dyDescent="0.25">
      <c r="A77" s="138">
        <v>20</v>
      </c>
      <c r="B77" s="139">
        <v>21</v>
      </c>
      <c r="C77" s="140" t="s">
        <v>177</v>
      </c>
      <c r="D77" s="141" t="s">
        <v>157</v>
      </c>
      <c r="E77" s="142">
        <v>0.97</v>
      </c>
      <c r="F77" s="143" t="s">
        <v>178</v>
      </c>
      <c r="G77" s="142"/>
      <c r="H77" s="142">
        <v>1</v>
      </c>
      <c r="I77" s="142" t="s">
        <v>130</v>
      </c>
      <c r="J77" s="142"/>
      <c r="K77" s="142">
        <v>4</v>
      </c>
      <c r="L77" s="143" t="s">
        <v>179</v>
      </c>
      <c r="M77" s="143"/>
      <c r="N77" s="143" t="s">
        <v>115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180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181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8">
        <v>21</v>
      </c>
      <c r="B80" s="139">
        <v>22</v>
      </c>
      <c r="C80" s="140" t="s">
        <v>72</v>
      </c>
      <c r="D80" s="141" t="s">
        <v>166</v>
      </c>
      <c r="E80" s="142">
        <v>508.07</v>
      </c>
      <c r="F80" s="143" t="s">
        <v>74</v>
      </c>
      <c r="G80" s="142">
        <v>1.03</v>
      </c>
      <c r="H80" s="142" t="s">
        <v>167</v>
      </c>
      <c r="I80" s="142" t="s">
        <v>168</v>
      </c>
      <c r="J80" s="142"/>
      <c r="K80" s="142" t="s">
        <v>169</v>
      </c>
      <c r="L80" s="143" t="s">
        <v>170</v>
      </c>
      <c r="M80" s="143"/>
      <c r="N80" s="143" t="s">
        <v>79</v>
      </c>
      <c r="O80" s="143"/>
      <c r="P80" s="143"/>
      <c r="Q80" s="143"/>
      <c r="R80" s="143"/>
      <c r="S80" s="143"/>
      <c r="T80" s="143"/>
      <c r="U80" s="143"/>
      <c r="V80" s="143"/>
    </row>
    <row r="81" spans="1:22" ht="19.350000000000001" customHeight="1" x14ac:dyDescent="0.25">
      <c r="A81" s="128" t="s">
        <v>182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18.45" customHeight="1" x14ac:dyDescent="0.25">
      <c r="A82" s="130" t="s">
        <v>183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79.8" x14ac:dyDescent="0.25">
      <c r="A83" s="132">
        <v>22</v>
      </c>
      <c r="B83" s="133">
        <v>23</v>
      </c>
      <c r="C83" s="134" t="s">
        <v>184</v>
      </c>
      <c r="D83" s="135" t="s">
        <v>185</v>
      </c>
      <c r="E83" s="136">
        <v>2435.67</v>
      </c>
      <c r="F83" s="137" t="s">
        <v>186</v>
      </c>
      <c r="G83" s="136" t="s">
        <v>187</v>
      </c>
      <c r="H83" s="136" t="s">
        <v>188</v>
      </c>
      <c r="I83" s="136" t="s">
        <v>189</v>
      </c>
      <c r="J83" s="136"/>
      <c r="K83" s="136" t="s">
        <v>190</v>
      </c>
      <c r="L83" s="137" t="s">
        <v>191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57" x14ac:dyDescent="0.25">
      <c r="A84" s="132">
        <v>23</v>
      </c>
      <c r="B84" s="133">
        <v>24</v>
      </c>
      <c r="C84" s="134" t="s">
        <v>192</v>
      </c>
      <c r="D84" s="135" t="s">
        <v>193</v>
      </c>
      <c r="E84" s="136">
        <v>1170.06</v>
      </c>
      <c r="F84" s="137">
        <v>1094.5</v>
      </c>
      <c r="G84" s="136" t="s">
        <v>194</v>
      </c>
      <c r="H84" s="136" t="s">
        <v>195</v>
      </c>
      <c r="I84" s="136">
        <v>11</v>
      </c>
      <c r="J84" s="136">
        <v>1</v>
      </c>
      <c r="K84" s="136" t="s">
        <v>196</v>
      </c>
      <c r="L84" s="137">
        <v>131</v>
      </c>
      <c r="M84" s="137"/>
      <c r="N84" s="137" t="s">
        <v>79</v>
      </c>
      <c r="O84" s="137"/>
      <c r="P84" s="137"/>
      <c r="Q84" s="137"/>
      <c r="R84" s="137"/>
      <c r="S84" s="137"/>
      <c r="T84" s="137"/>
      <c r="U84" s="137"/>
      <c r="V84" s="137" t="s">
        <v>197</v>
      </c>
    </row>
    <row r="85" spans="1:22" ht="114" x14ac:dyDescent="0.25">
      <c r="A85" s="138">
        <v>24</v>
      </c>
      <c r="B85" s="139">
        <v>25</v>
      </c>
      <c r="C85" s="140" t="s">
        <v>198</v>
      </c>
      <c r="D85" s="141" t="s">
        <v>199</v>
      </c>
      <c r="E85" s="142">
        <v>3668.77</v>
      </c>
      <c r="F85" s="143" t="s">
        <v>200</v>
      </c>
      <c r="G85" s="142" t="s">
        <v>201</v>
      </c>
      <c r="H85" s="142" t="s">
        <v>202</v>
      </c>
      <c r="I85" s="142" t="s">
        <v>203</v>
      </c>
      <c r="J85" s="142" t="s">
        <v>109</v>
      </c>
      <c r="K85" s="142" t="s">
        <v>204</v>
      </c>
      <c r="L85" s="143" t="s">
        <v>205</v>
      </c>
      <c r="M85" s="143"/>
      <c r="N85" s="143" t="s">
        <v>79</v>
      </c>
      <c r="O85" s="143"/>
      <c r="P85" s="143"/>
      <c r="Q85" s="143"/>
      <c r="R85" s="143"/>
      <c r="S85" s="143"/>
      <c r="T85" s="143"/>
      <c r="U85" s="143"/>
      <c r="V85" s="143" t="s">
        <v>206</v>
      </c>
    </row>
    <row r="86" spans="1:22" ht="19.350000000000001" customHeight="1" x14ac:dyDescent="0.25">
      <c r="A86" s="128" t="s">
        <v>207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30" t="s">
        <v>208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25</v>
      </c>
      <c r="B88" s="133">
        <v>26</v>
      </c>
      <c r="C88" s="134" t="s">
        <v>184</v>
      </c>
      <c r="D88" s="135" t="s">
        <v>209</v>
      </c>
      <c r="E88" s="136">
        <v>2435.67</v>
      </c>
      <c r="F88" s="137" t="s">
        <v>186</v>
      </c>
      <c r="G88" s="136" t="s">
        <v>187</v>
      </c>
      <c r="H88" s="136" t="s">
        <v>210</v>
      </c>
      <c r="I88" s="136" t="s">
        <v>211</v>
      </c>
      <c r="J88" s="136"/>
      <c r="K88" s="136" t="s">
        <v>212</v>
      </c>
      <c r="L88" s="137" t="s">
        <v>213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18.45" customHeight="1" x14ac:dyDescent="0.25">
      <c r="A89" s="130" t="s">
        <v>181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8">
        <v>26</v>
      </c>
      <c r="B90" s="139">
        <v>27</v>
      </c>
      <c r="C90" s="140" t="s">
        <v>72</v>
      </c>
      <c r="D90" s="141" t="s">
        <v>214</v>
      </c>
      <c r="E90" s="142">
        <v>508.07</v>
      </c>
      <c r="F90" s="143" t="s">
        <v>74</v>
      </c>
      <c r="G90" s="142">
        <v>1.03</v>
      </c>
      <c r="H90" s="142" t="s">
        <v>215</v>
      </c>
      <c r="I90" s="142" t="s">
        <v>216</v>
      </c>
      <c r="J90" s="142"/>
      <c r="K90" s="142" t="s">
        <v>217</v>
      </c>
      <c r="L90" s="143" t="s">
        <v>218</v>
      </c>
      <c r="M90" s="143"/>
      <c r="N90" s="143" t="s">
        <v>79</v>
      </c>
      <c r="O90" s="143"/>
      <c r="P90" s="143"/>
      <c r="Q90" s="143"/>
      <c r="R90" s="143"/>
      <c r="S90" s="143"/>
      <c r="T90" s="143"/>
      <c r="U90" s="143"/>
      <c r="V90" s="143">
        <v>1</v>
      </c>
    </row>
    <row r="91" spans="1:22" ht="34.200000000000003" x14ac:dyDescent="0.25">
      <c r="A91" s="144" t="s">
        <v>219</v>
      </c>
      <c r="B91" s="145"/>
      <c r="C91" s="145"/>
      <c r="D91" s="145"/>
      <c r="E91" s="145"/>
      <c r="F91" s="145"/>
      <c r="G91" s="145"/>
      <c r="H91" s="146">
        <v>1393</v>
      </c>
      <c r="I91" s="146" t="s">
        <v>220</v>
      </c>
      <c r="J91" s="146" t="s">
        <v>221</v>
      </c>
      <c r="K91" s="146">
        <v>10150</v>
      </c>
      <c r="L91" s="146" t="s">
        <v>222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223</v>
      </c>
    </row>
    <row r="92" spans="1:22" x14ac:dyDescent="0.25">
      <c r="A92" s="144" t="s">
        <v>224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225</v>
      </c>
      <c r="B93" s="145"/>
      <c r="C93" s="145"/>
      <c r="D93" s="145"/>
      <c r="E93" s="145"/>
      <c r="F93" s="145"/>
      <c r="G93" s="145"/>
      <c r="H93" s="146">
        <v>601</v>
      </c>
      <c r="I93" s="146"/>
      <c r="J93" s="146"/>
      <c r="K93" s="146">
        <v>7212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226</v>
      </c>
      <c r="B94" s="145"/>
      <c r="C94" s="145"/>
      <c r="D94" s="145"/>
      <c r="E94" s="145"/>
      <c r="F94" s="145"/>
      <c r="G94" s="145"/>
      <c r="H94" s="146">
        <v>469</v>
      </c>
      <c r="I94" s="146"/>
      <c r="J94" s="146"/>
      <c r="K94" s="146">
        <v>1363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227</v>
      </c>
      <c r="B95" s="145"/>
      <c r="C95" s="145"/>
      <c r="D95" s="145"/>
      <c r="E95" s="145"/>
      <c r="F95" s="145"/>
      <c r="G95" s="145"/>
      <c r="H95" s="146">
        <v>336</v>
      </c>
      <c r="I95" s="146"/>
      <c r="J95" s="146"/>
      <c r="K95" s="146">
        <v>1738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228</v>
      </c>
      <c r="B96" s="148"/>
      <c r="C96" s="148"/>
      <c r="D96" s="148"/>
      <c r="E96" s="148"/>
      <c r="F96" s="148"/>
      <c r="G96" s="148"/>
      <c r="H96" s="149">
        <v>567</v>
      </c>
      <c r="I96" s="149"/>
      <c r="J96" s="149"/>
      <c r="K96" s="149">
        <v>5806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229</v>
      </c>
      <c r="B97" s="148"/>
      <c r="C97" s="148"/>
      <c r="D97" s="148"/>
      <c r="E97" s="148"/>
      <c r="F97" s="148"/>
      <c r="G97" s="148"/>
      <c r="H97" s="149">
        <v>361</v>
      </c>
      <c r="I97" s="149"/>
      <c r="J97" s="149"/>
      <c r="K97" s="149">
        <v>3467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230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t="30" hidden="1" customHeight="1" x14ac:dyDescent="0.25">
      <c r="A99" s="144" t="s">
        <v>231</v>
      </c>
      <c r="B99" s="145"/>
      <c r="C99" s="145"/>
      <c r="D99" s="145"/>
      <c r="E99" s="145"/>
      <c r="F99" s="145"/>
      <c r="G99" s="145"/>
      <c r="H99" s="146">
        <v>1209</v>
      </c>
      <c r="I99" s="146"/>
      <c r="J99" s="146"/>
      <c r="K99" s="146">
        <v>10721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232</v>
      </c>
      <c r="B100" s="145"/>
      <c r="C100" s="145"/>
      <c r="D100" s="145"/>
      <c r="E100" s="145"/>
      <c r="F100" s="145"/>
      <c r="G100" s="145"/>
      <c r="H100" s="146">
        <v>32</v>
      </c>
      <c r="I100" s="146"/>
      <c r="J100" s="146"/>
      <c r="K100" s="146">
        <v>357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idden="1" x14ac:dyDescent="0.25">
      <c r="A101" s="144" t="s">
        <v>233</v>
      </c>
      <c r="B101" s="145"/>
      <c r="C101" s="145"/>
      <c r="D101" s="145"/>
      <c r="E101" s="145"/>
      <c r="F101" s="145"/>
      <c r="G101" s="145"/>
      <c r="H101" s="146">
        <v>9</v>
      </c>
      <c r="I101" s="146"/>
      <c r="J101" s="146"/>
      <c r="K101" s="146">
        <v>51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t="30" hidden="1" customHeight="1" x14ac:dyDescent="0.25">
      <c r="A102" s="144" t="s">
        <v>234</v>
      </c>
      <c r="B102" s="145"/>
      <c r="C102" s="145"/>
      <c r="D102" s="145"/>
      <c r="E102" s="145"/>
      <c r="F102" s="145"/>
      <c r="G102" s="145"/>
      <c r="H102" s="146">
        <v>968</v>
      </c>
      <c r="I102" s="146"/>
      <c r="J102" s="146"/>
      <c r="K102" s="146">
        <v>7467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hidden="1" customHeight="1" x14ac:dyDescent="0.25">
      <c r="A103" s="144" t="s">
        <v>235</v>
      </c>
      <c r="B103" s="145"/>
      <c r="C103" s="145"/>
      <c r="D103" s="145"/>
      <c r="E103" s="145"/>
      <c r="F103" s="145"/>
      <c r="G103" s="145"/>
      <c r="H103" s="146">
        <v>103</v>
      </c>
      <c r="I103" s="146"/>
      <c r="J103" s="146"/>
      <c r="K103" s="146">
        <v>827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236</v>
      </c>
      <c r="B104" s="145"/>
      <c r="C104" s="145"/>
      <c r="D104" s="145"/>
      <c r="E104" s="145"/>
      <c r="F104" s="145"/>
      <c r="G104" s="145"/>
      <c r="H104" s="146">
        <v>2321</v>
      </c>
      <c r="I104" s="146"/>
      <c r="J104" s="146"/>
      <c r="K104" s="146">
        <v>19423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t="30" customHeight="1" x14ac:dyDescent="0.25">
      <c r="A105" s="144" t="s">
        <v>237</v>
      </c>
      <c r="B105" s="145"/>
      <c r="C105" s="145"/>
      <c r="D105" s="145"/>
      <c r="E105" s="145"/>
      <c r="F105" s="145"/>
      <c r="G105" s="145"/>
      <c r="H105" s="146">
        <v>169.78</v>
      </c>
      <c r="I105" s="146"/>
      <c r="J105" s="146"/>
      <c r="K105" s="146">
        <v>801.37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7" t="s">
        <v>238</v>
      </c>
      <c r="B106" s="148"/>
      <c r="C106" s="148"/>
      <c r="D106" s="148"/>
      <c r="E106" s="148"/>
      <c r="F106" s="148"/>
      <c r="G106" s="148"/>
      <c r="H106" s="149">
        <v>2490.7800000000002</v>
      </c>
      <c r="I106" s="149"/>
      <c r="J106" s="149"/>
      <c r="K106" s="149">
        <v>20224.37</v>
      </c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x14ac:dyDescent="0.25">
      <c r="A107" s="50"/>
      <c r="B107" s="39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50"/>
      <c r="B108" s="39"/>
      <c r="C108" s="73" t="s">
        <v>61</v>
      </c>
      <c r="D108" s="48"/>
      <c r="E108" s="48"/>
      <c r="F108" s="48"/>
      <c r="G108" s="48"/>
      <c r="H108" s="74">
        <f>IF(ISBLANK(Y30),"",ROUND(Z30/Y30,2)*100)</f>
        <v>94</v>
      </c>
      <c r="I108" s="48"/>
      <c r="J108" s="48"/>
      <c r="K108" s="74">
        <f>IF(ISBLANK(Y31),"",ROUND(Z31/Y31,2)*100)</f>
        <v>81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x14ac:dyDescent="0.25">
      <c r="A109" s="50"/>
      <c r="B109" s="39"/>
      <c r="C109" s="73" t="s">
        <v>62</v>
      </c>
      <c r="D109" s="48"/>
      <c r="E109" s="48"/>
      <c r="F109" s="48"/>
      <c r="G109" s="48"/>
      <c r="H109" s="45">
        <f>IF(ISBLANK(Y30),"",ROUND(AA30/Y30,2)*100)</f>
        <v>60</v>
      </c>
      <c r="I109" s="48"/>
      <c r="J109" s="48"/>
      <c r="K109" s="45">
        <f>IF(ISBLANK(Y31),"",ROUND(AA31/Y31,2)*100)</f>
        <v>48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28"/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68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3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75" t="s">
        <v>69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46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</row>
    <row r="116" spans="2:22" x14ac:dyDescent="0.25">
      <c r="C116" s="49"/>
      <c r="D116" s="49"/>
      <c r="E116" s="49"/>
      <c r="F116" s="49"/>
      <c r="G116" s="49"/>
    </row>
    <row r="117" spans="2:22" x14ac:dyDescent="0.25">
      <c r="C117" s="49"/>
      <c r="D117" s="49"/>
      <c r="E117" s="49"/>
      <c r="F117" s="49"/>
      <c r="G117" s="4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</sheetData>
  <mergeCells count="73">
    <mergeCell ref="A102:G102"/>
    <mergeCell ref="A103:G103"/>
    <mergeCell ref="A104:G104"/>
    <mergeCell ref="A105:G105"/>
    <mergeCell ref="A106:G106"/>
    <mergeCell ref="A96:G96"/>
    <mergeCell ref="A97:G97"/>
    <mergeCell ref="A98:G98"/>
    <mergeCell ref="A99:G99"/>
    <mergeCell ref="A100:G100"/>
    <mergeCell ref="A101:G101"/>
    <mergeCell ref="A89:V89"/>
    <mergeCell ref="A91:G91"/>
    <mergeCell ref="A92:G92"/>
    <mergeCell ref="A93:G93"/>
    <mergeCell ref="A94:G94"/>
    <mergeCell ref="A95:G95"/>
    <mergeCell ref="A78:V78"/>
    <mergeCell ref="A79:V79"/>
    <mergeCell ref="A81:V81"/>
    <mergeCell ref="A82:V82"/>
    <mergeCell ref="A86:V86"/>
    <mergeCell ref="A87:V87"/>
    <mergeCell ref="A66:V66"/>
    <mergeCell ref="A68:V68"/>
    <mergeCell ref="A69:V69"/>
    <mergeCell ref="A72:V72"/>
    <mergeCell ref="A73:V73"/>
    <mergeCell ref="A75:V75"/>
    <mergeCell ref="A53:V53"/>
    <mergeCell ref="A57:V57"/>
    <mergeCell ref="A59:V59"/>
    <mergeCell ref="A60:V60"/>
    <mergeCell ref="A62:V62"/>
    <mergeCell ref="A65:V65"/>
    <mergeCell ref="A40:V40"/>
    <mergeCell ref="A41:V41"/>
    <mergeCell ref="A43:V43"/>
    <mergeCell ref="A46:V46"/>
    <mergeCell ref="A50:V50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239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2490.78/1000</f>
        <v>2.49078</v>
      </c>
      <c r="H11" s="85"/>
      <c r="I11" s="55" t="s">
        <v>5</v>
      </c>
      <c r="J11" s="86">
        <f>20224.37/1000</f>
        <v>20.22437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5.6199999999999993E-2</v>
      </c>
      <c r="H14" s="85"/>
      <c r="I14" s="55" t="s">
        <v>7</v>
      </c>
      <c r="J14" s="86">
        <f>(P14+P15)/1000</f>
        <v>5.6199999999999993E-2</v>
      </c>
      <c r="K14" s="87"/>
      <c r="L14" s="58">
        <v>703</v>
      </c>
      <c r="M14" s="35" t="s">
        <v>7</v>
      </c>
      <c r="N14" s="57"/>
      <c r="O14" s="26">
        <v>55.12</v>
      </c>
      <c r="P14" s="27">
        <v>55.12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601/1000</f>
        <v>0.60099999999999998</v>
      </c>
      <c r="H15" s="117"/>
      <c r="I15" s="55" t="s">
        <v>5</v>
      </c>
      <c r="J15" s="86">
        <f>7212/1000</f>
        <v>7.2119999999999997</v>
      </c>
      <c r="K15" s="87"/>
      <c r="L15" s="59">
        <v>8426</v>
      </c>
      <c r="M15" s="35" t="s">
        <v>5</v>
      </c>
      <c r="N15" s="57"/>
      <c r="O15" s="26">
        <v>1.08</v>
      </c>
      <c r="P15" s="27">
        <v>1.08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242</v>
      </c>
      <c r="C26" s="134" t="s">
        <v>243</v>
      </c>
      <c r="D26" s="154" t="s">
        <v>244</v>
      </c>
      <c r="E26" s="155">
        <v>1.1000000000000001</v>
      </c>
      <c r="F26" s="136" t="s">
        <v>245</v>
      </c>
      <c r="G26" s="136">
        <v>10.95</v>
      </c>
      <c r="H26" s="156"/>
      <c r="I26" s="156"/>
      <c r="J26" s="136" t="s">
        <v>246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247</v>
      </c>
      <c r="C27" s="134" t="s">
        <v>248</v>
      </c>
      <c r="D27" s="154" t="s">
        <v>244</v>
      </c>
      <c r="E27" s="155">
        <v>21.71</v>
      </c>
      <c r="F27" s="136" t="s">
        <v>249</v>
      </c>
      <c r="G27" s="136">
        <v>224.26</v>
      </c>
      <c r="H27" s="156"/>
      <c r="I27" s="156"/>
      <c r="J27" s="136" t="s">
        <v>250</v>
      </c>
      <c r="K27" s="136">
        <v>2693.12</v>
      </c>
      <c r="L27" s="157"/>
      <c r="M27" s="156">
        <f>IF(ISNUMBER(K27/G27),IF(NOT(K27/G27=0),K27/G27, " "), " ")</f>
        <v>12.008918219923304</v>
      </c>
      <c r="N27" s="154"/>
    </row>
    <row r="28" spans="1:23" s="29" customFormat="1" ht="22.8" x14ac:dyDescent="0.25">
      <c r="A28" s="152">
        <v>3</v>
      </c>
      <c r="B28" s="153" t="s">
        <v>251</v>
      </c>
      <c r="C28" s="134" t="s">
        <v>252</v>
      </c>
      <c r="D28" s="154" t="s">
        <v>244</v>
      </c>
      <c r="E28" s="155">
        <v>20.32</v>
      </c>
      <c r="F28" s="136" t="s">
        <v>253</v>
      </c>
      <c r="G28" s="136">
        <v>219.05</v>
      </c>
      <c r="H28" s="156"/>
      <c r="I28" s="156"/>
      <c r="J28" s="136" t="s">
        <v>254</v>
      </c>
      <c r="K28" s="136">
        <v>2630.42</v>
      </c>
      <c r="L28" s="157"/>
      <c r="M28" s="156">
        <f>IF(ISNUMBER(K28/G28),IF(NOT(K28/G28=0),K28/G28, " "), " ")</f>
        <v>12.008308605341245</v>
      </c>
      <c r="N28" s="154"/>
    </row>
    <row r="29" spans="1:23" s="29" customFormat="1" ht="22.8" x14ac:dyDescent="0.25">
      <c r="A29" s="152">
        <v>4</v>
      </c>
      <c r="B29" s="153" t="s">
        <v>255</v>
      </c>
      <c r="C29" s="134" t="s">
        <v>256</v>
      </c>
      <c r="D29" s="154" t="s">
        <v>244</v>
      </c>
      <c r="E29" s="155">
        <v>6.05</v>
      </c>
      <c r="F29" s="136" t="s">
        <v>257</v>
      </c>
      <c r="G29" s="136">
        <v>66.069999999999993</v>
      </c>
      <c r="H29" s="156"/>
      <c r="I29" s="156"/>
      <c r="J29" s="136" t="s">
        <v>258</v>
      </c>
      <c r="K29" s="136">
        <v>792.85</v>
      </c>
      <c r="L29" s="157"/>
      <c r="M29" s="156">
        <f>IF(ISNUMBER(K29/G29),IF(NOT(K29/G29=0),K29/G29, " "), " ")</f>
        <v>12.000151354623885</v>
      </c>
      <c r="N29" s="154"/>
    </row>
    <row r="30" spans="1:23" ht="22.8" x14ac:dyDescent="0.25">
      <c r="A30" s="152">
        <v>5</v>
      </c>
      <c r="B30" s="153" t="s">
        <v>259</v>
      </c>
      <c r="C30" s="134" t="s">
        <v>260</v>
      </c>
      <c r="D30" s="154" t="s">
        <v>244</v>
      </c>
      <c r="E30" s="155">
        <v>3.5</v>
      </c>
      <c r="F30" s="136" t="s">
        <v>261</v>
      </c>
      <c r="G30" s="136">
        <v>39.19</v>
      </c>
      <c r="H30" s="156"/>
      <c r="I30" s="156"/>
      <c r="J30" s="136" t="s">
        <v>262</v>
      </c>
      <c r="K30" s="136">
        <v>470.43</v>
      </c>
      <c r="L30" s="157"/>
      <c r="M30" s="156">
        <f>IF(ISNUMBER(K30/G30),IF(NOT(K30/G30=0),K30/G30, " "), " ")</f>
        <v>12.003827507017098</v>
      </c>
      <c r="N30" s="154"/>
    </row>
    <row r="31" spans="1:23" ht="22.8" x14ac:dyDescent="0.25">
      <c r="A31" s="152">
        <v>6</v>
      </c>
      <c r="B31" s="153" t="s">
        <v>263</v>
      </c>
      <c r="C31" s="134" t="s">
        <v>264</v>
      </c>
      <c r="D31" s="154" t="s">
        <v>244</v>
      </c>
      <c r="E31" s="155">
        <v>1.61</v>
      </c>
      <c r="F31" s="136" t="s">
        <v>265</v>
      </c>
      <c r="G31" s="136">
        <v>18.260000000000002</v>
      </c>
      <c r="H31" s="156"/>
      <c r="I31" s="156"/>
      <c r="J31" s="136" t="s">
        <v>266</v>
      </c>
      <c r="K31" s="136">
        <v>219.22</v>
      </c>
      <c r="L31" s="157"/>
      <c r="M31" s="156">
        <f>IF(ISNUMBER(K31/G31),IF(NOT(K31/G31=0),K31/G31, " "), " ")</f>
        <v>12.005476451259582</v>
      </c>
      <c r="N31" s="154"/>
    </row>
    <row r="32" spans="1:23" ht="22.8" x14ac:dyDescent="0.25">
      <c r="A32" s="152">
        <v>7</v>
      </c>
      <c r="B32" s="153" t="s">
        <v>267</v>
      </c>
      <c r="C32" s="134" t="s">
        <v>268</v>
      </c>
      <c r="D32" s="154" t="s">
        <v>244</v>
      </c>
      <c r="E32" s="155">
        <v>0.81</v>
      </c>
      <c r="F32" s="136" t="s">
        <v>269</v>
      </c>
      <c r="G32" s="136">
        <v>9.2899999999999991</v>
      </c>
      <c r="H32" s="156"/>
      <c r="I32" s="156"/>
      <c r="J32" s="136" t="s">
        <v>270</v>
      </c>
      <c r="K32" s="136">
        <v>111.47</v>
      </c>
      <c r="L32" s="157"/>
      <c r="M32" s="156">
        <f>IF(ISNUMBER(K32/G32),IF(NOT(K32/G32=0),K32/G32, " "), " ")</f>
        <v>11.998923573735199</v>
      </c>
      <c r="N32" s="154"/>
    </row>
    <row r="33" spans="1:14" ht="22.8" x14ac:dyDescent="0.25">
      <c r="A33" s="152">
        <v>8</v>
      </c>
      <c r="B33" s="153" t="s">
        <v>271</v>
      </c>
      <c r="C33" s="134" t="s">
        <v>272</v>
      </c>
      <c r="D33" s="154" t="s">
        <v>244</v>
      </c>
      <c r="E33" s="155">
        <v>0.02</v>
      </c>
      <c r="F33" s="136" t="s">
        <v>273</v>
      </c>
      <c r="G33" s="136">
        <v>0.26</v>
      </c>
      <c r="H33" s="156"/>
      <c r="I33" s="156"/>
      <c r="J33" s="136" t="s">
        <v>274</v>
      </c>
      <c r="K33" s="136">
        <v>3.14</v>
      </c>
      <c r="L33" s="157"/>
      <c r="M33" s="156">
        <f>IF(ISNUMBER(K33/G33),IF(NOT(K33/G33=0),K33/G33, " "), " ")</f>
        <v>12.076923076923077</v>
      </c>
      <c r="N33" s="154"/>
    </row>
    <row r="34" spans="1:14" ht="22.8" x14ac:dyDescent="0.25">
      <c r="A34" s="152">
        <v>9</v>
      </c>
      <c r="B34" s="153">
        <v>2</v>
      </c>
      <c r="C34" s="134" t="s">
        <v>275</v>
      </c>
      <c r="D34" s="154" t="s">
        <v>244</v>
      </c>
      <c r="E34" s="155">
        <v>1.08</v>
      </c>
      <c r="F34" s="136" t="s">
        <v>276</v>
      </c>
      <c r="G34" s="136"/>
      <c r="H34" s="156"/>
      <c r="I34" s="156"/>
      <c r="J34" s="136" t="s">
        <v>276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277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30101</v>
      </c>
      <c r="C36" s="134" t="s">
        <v>278</v>
      </c>
      <c r="D36" s="154" t="s">
        <v>279</v>
      </c>
      <c r="E36" s="155">
        <v>1</v>
      </c>
      <c r="F36" s="136" t="s">
        <v>280</v>
      </c>
      <c r="G36" s="136">
        <v>111.55</v>
      </c>
      <c r="H36" s="156"/>
      <c r="I36" s="156"/>
      <c r="J36" s="136" t="s">
        <v>281</v>
      </c>
      <c r="K36" s="136">
        <v>467</v>
      </c>
      <c r="L36" s="157"/>
      <c r="M36" s="156">
        <f>IF(ISNUMBER(K36/G36),IF(NOT(K36/G36=0),K36/G36, " "), " ")</f>
        <v>4.1864634692962799</v>
      </c>
      <c r="N36" s="154" t="s">
        <v>282</v>
      </c>
    </row>
    <row r="37" spans="1:14" ht="22.8" x14ac:dyDescent="0.25">
      <c r="A37" s="152">
        <v>11</v>
      </c>
      <c r="B37" s="153">
        <v>30303</v>
      </c>
      <c r="C37" s="134" t="s">
        <v>283</v>
      </c>
      <c r="D37" s="154" t="s">
        <v>279</v>
      </c>
      <c r="E37" s="155">
        <v>0.01</v>
      </c>
      <c r="F37" s="136" t="s">
        <v>284</v>
      </c>
      <c r="G37" s="136">
        <v>0.01</v>
      </c>
      <c r="H37" s="156"/>
      <c r="I37" s="156"/>
      <c r="J37" s="136" t="s">
        <v>285</v>
      </c>
      <c r="K37" s="136">
        <v>0.05</v>
      </c>
      <c r="L37" s="157"/>
      <c r="M37" s="156">
        <f>IF(ISNUMBER(K37/G37),IF(NOT(K37/G37=0),K37/G37, " "), " ")</f>
        <v>5</v>
      </c>
      <c r="N37" s="154" t="s">
        <v>282</v>
      </c>
    </row>
    <row r="38" spans="1:14" ht="22.8" x14ac:dyDescent="0.25">
      <c r="A38" s="152">
        <v>12</v>
      </c>
      <c r="B38" s="153">
        <v>30401</v>
      </c>
      <c r="C38" s="134" t="s">
        <v>286</v>
      </c>
      <c r="D38" s="154" t="s">
        <v>279</v>
      </c>
      <c r="E38" s="155">
        <v>1</v>
      </c>
      <c r="F38" s="136" t="s">
        <v>287</v>
      </c>
      <c r="G38" s="136">
        <v>2.31</v>
      </c>
      <c r="H38" s="156"/>
      <c r="I38" s="156"/>
      <c r="J38" s="136" t="s">
        <v>288</v>
      </c>
      <c r="K38" s="136">
        <v>7</v>
      </c>
      <c r="L38" s="157"/>
      <c r="M38" s="156">
        <f>IF(ISNUMBER(K38/G38),IF(NOT(K38/G38=0),K38/G38, " "), " ")</f>
        <v>3.0303030303030303</v>
      </c>
      <c r="N38" s="154" t="s">
        <v>282</v>
      </c>
    </row>
    <row r="39" spans="1:14" ht="22.8" x14ac:dyDescent="0.25">
      <c r="A39" s="152">
        <v>13</v>
      </c>
      <c r="B39" s="153">
        <v>30954</v>
      </c>
      <c r="C39" s="134" t="s">
        <v>289</v>
      </c>
      <c r="D39" s="154" t="s">
        <v>279</v>
      </c>
      <c r="E39" s="155">
        <v>0.08</v>
      </c>
      <c r="F39" s="136" t="s">
        <v>290</v>
      </c>
      <c r="G39" s="136">
        <v>2.69</v>
      </c>
      <c r="H39" s="156"/>
      <c r="I39" s="156"/>
      <c r="J39" s="136" t="s">
        <v>291</v>
      </c>
      <c r="K39" s="136">
        <v>13.04</v>
      </c>
      <c r="L39" s="157"/>
      <c r="M39" s="156">
        <f>IF(ISNUMBER(K39/G39),IF(NOT(K39/G39=0),K39/G39, " "), " ")</f>
        <v>4.8475836431226762</v>
      </c>
      <c r="N39" s="154" t="s">
        <v>282</v>
      </c>
    </row>
    <row r="40" spans="1:14" ht="22.8" x14ac:dyDescent="0.25">
      <c r="A40" s="152">
        <v>14</v>
      </c>
      <c r="B40" s="153">
        <v>40502</v>
      </c>
      <c r="C40" s="134" t="s">
        <v>292</v>
      </c>
      <c r="D40" s="154" t="s">
        <v>279</v>
      </c>
      <c r="E40" s="155">
        <v>0.44</v>
      </c>
      <c r="F40" s="136" t="s">
        <v>293</v>
      </c>
      <c r="G40" s="136">
        <v>3.45</v>
      </c>
      <c r="H40" s="156"/>
      <c r="I40" s="156"/>
      <c r="J40" s="136" t="s">
        <v>294</v>
      </c>
      <c r="K40" s="136">
        <v>19.8</v>
      </c>
      <c r="L40" s="157"/>
      <c r="M40" s="156">
        <f>IF(ISNUMBER(K40/G40),IF(NOT(K40/G40=0),K40/G40, " "), " ")</f>
        <v>5.7391304347826084</v>
      </c>
      <c r="N40" s="154" t="s">
        <v>282</v>
      </c>
    </row>
    <row r="41" spans="1:14" ht="22.8" x14ac:dyDescent="0.25">
      <c r="A41" s="152">
        <v>15</v>
      </c>
      <c r="B41" s="153">
        <v>40504</v>
      </c>
      <c r="C41" s="134" t="s">
        <v>295</v>
      </c>
      <c r="D41" s="154" t="s">
        <v>279</v>
      </c>
      <c r="E41" s="155">
        <v>0.17</v>
      </c>
      <c r="F41" s="136" t="s">
        <v>296</v>
      </c>
      <c r="G41" s="136">
        <v>0.22</v>
      </c>
      <c r="H41" s="156"/>
      <c r="I41" s="156"/>
      <c r="J41" s="136" t="s">
        <v>297</v>
      </c>
      <c r="K41" s="136">
        <v>0.51</v>
      </c>
      <c r="L41" s="157"/>
      <c r="M41" s="156">
        <f>IF(ISNUMBER(K41/G41),IF(NOT(K41/G41=0),K41/G41, " "), " ")</f>
        <v>2.3181818181818183</v>
      </c>
      <c r="N41" s="154" t="s">
        <v>282</v>
      </c>
    </row>
    <row r="42" spans="1:14" ht="22.8" x14ac:dyDescent="0.25">
      <c r="A42" s="152">
        <v>16</v>
      </c>
      <c r="B42" s="153">
        <v>400001</v>
      </c>
      <c r="C42" s="134" t="s">
        <v>298</v>
      </c>
      <c r="D42" s="154" t="s">
        <v>279</v>
      </c>
      <c r="E42" s="155">
        <v>2.08</v>
      </c>
      <c r="F42" s="136" t="s">
        <v>299</v>
      </c>
      <c r="G42" s="136">
        <v>214.66</v>
      </c>
      <c r="H42" s="156"/>
      <c r="I42" s="156"/>
      <c r="J42" s="136" t="s">
        <v>300</v>
      </c>
      <c r="K42" s="136">
        <v>1220.96</v>
      </c>
      <c r="L42" s="157"/>
      <c r="M42" s="156">
        <f>IF(ISNUMBER(K42/G42),IF(NOT(K42/G42=0),K42/G42, " "), " ")</f>
        <v>5.6878785055436509</v>
      </c>
      <c r="N42" s="154" t="s">
        <v>282</v>
      </c>
    </row>
    <row r="43" spans="1:14" ht="19.350000000000001" customHeight="1" x14ac:dyDescent="0.25">
      <c r="A43" s="128" t="s">
        <v>301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302</v>
      </c>
      <c r="C44" s="134" t="s">
        <v>303</v>
      </c>
      <c r="D44" s="154" t="s">
        <v>304</v>
      </c>
      <c r="E44" s="155">
        <v>1E-4</v>
      </c>
      <c r="F44" s="136" t="s">
        <v>305</v>
      </c>
      <c r="G44" s="136">
        <v>3.51</v>
      </c>
      <c r="H44" s="156">
        <v>91357.2</v>
      </c>
      <c r="I44" s="156">
        <v>9.14</v>
      </c>
      <c r="J44" s="136" t="s">
        <v>306</v>
      </c>
      <c r="K44" s="136">
        <v>9.35</v>
      </c>
      <c r="L44" s="157"/>
      <c r="M44" s="156">
        <f>IF(ISNUMBER(K44/G44),IF(NOT(K44/G44=0),K44/G44, " "), " ")</f>
        <v>2.6638176638176638</v>
      </c>
      <c r="N44" s="154" t="s">
        <v>307</v>
      </c>
    </row>
    <row r="45" spans="1:14" ht="22.8" x14ac:dyDescent="0.25">
      <c r="A45" s="152">
        <v>18</v>
      </c>
      <c r="B45" s="153" t="s">
        <v>308</v>
      </c>
      <c r="C45" s="134" t="s">
        <v>309</v>
      </c>
      <c r="D45" s="154" t="s">
        <v>310</v>
      </c>
      <c r="E45" s="155">
        <v>3.6799999999999999E-2</v>
      </c>
      <c r="F45" s="136" t="s">
        <v>311</v>
      </c>
      <c r="G45" s="136">
        <v>0.23</v>
      </c>
      <c r="H45" s="156">
        <v>42.66</v>
      </c>
      <c r="I45" s="156">
        <v>1.58</v>
      </c>
      <c r="J45" s="136" t="s">
        <v>312</v>
      </c>
      <c r="K45" s="136">
        <v>1.81</v>
      </c>
      <c r="L45" s="157"/>
      <c r="M45" s="156">
        <f>IF(ISNUMBER(K45/G45),IF(NOT(K45/G45=0),K45/G45, " "), " ")</f>
        <v>7.8695652173913047</v>
      </c>
      <c r="N45" s="154" t="s">
        <v>313</v>
      </c>
    </row>
    <row r="46" spans="1:14" ht="34.200000000000003" x14ac:dyDescent="0.25">
      <c r="A46" s="152">
        <v>19</v>
      </c>
      <c r="B46" s="153" t="s">
        <v>314</v>
      </c>
      <c r="C46" s="134" t="s">
        <v>315</v>
      </c>
      <c r="D46" s="154" t="s">
        <v>304</v>
      </c>
      <c r="E46" s="155">
        <v>2.0000000000000001E-4</v>
      </c>
      <c r="F46" s="136" t="s">
        <v>316</v>
      </c>
      <c r="G46" s="136">
        <v>2.0699999999999998</v>
      </c>
      <c r="H46" s="156">
        <v>39055.08</v>
      </c>
      <c r="I46" s="156">
        <v>7.81</v>
      </c>
      <c r="J46" s="136" t="s">
        <v>317</v>
      </c>
      <c r="K46" s="136">
        <v>8.0500000000000007</v>
      </c>
      <c r="L46" s="157"/>
      <c r="M46" s="156">
        <f>IF(ISNUMBER(K46/G46),IF(NOT(K46/G46=0),K46/G46, " "), " ")</f>
        <v>3.8888888888888897</v>
      </c>
      <c r="N46" s="154" t="s">
        <v>307</v>
      </c>
    </row>
    <row r="47" spans="1:14" ht="22.8" x14ac:dyDescent="0.25">
      <c r="A47" s="152">
        <v>20</v>
      </c>
      <c r="B47" s="153" t="s">
        <v>318</v>
      </c>
      <c r="C47" s="134" t="s">
        <v>319</v>
      </c>
      <c r="D47" s="154" t="s">
        <v>304</v>
      </c>
      <c r="E47" s="155">
        <v>2.0000000000000001E-4</v>
      </c>
      <c r="F47" s="136" t="s">
        <v>320</v>
      </c>
      <c r="G47" s="136">
        <v>2.14</v>
      </c>
      <c r="H47" s="156">
        <v>56684.17</v>
      </c>
      <c r="I47" s="156">
        <v>11.34</v>
      </c>
      <c r="J47" s="136" t="s">
        <v>321</v>
      </c>
      <c r="K47" s="136">
        <v>11.62</v>
      </c>
      <c r="L47" s="157"/>
      <c r="M47" s="156">
        <f>IF(ISNUMBER(K47/G47),IF(NOT(K47/G47=0),K47/G47, " "), " ")</f>
        <v>5.4299065420560737</v>
      </c>
      <c r="N47" s="154" t="s">
        <v>322</v>
      </c>
    </row>
    <row r="48" spans="1:14" ht="34.200000000000003" x14ac:dyDescent="0.25">
      <c r="A48" s="152">
        <v>21</v>
      </c>
      <c r="B48" s="153" t="s">
        <v>323</v>
      </c>
      <c r="C48" s="134" t="s">
        <v>324</v>
      </c>
      <c r="D48" s="154" t="s">
        <v>310</v>
      </c>
      <c r="E48" s="155">
        <v>1.77E-2</v>
      </c>
      <c r="F48" s="136" t="s">
        <v>325</v>
      </c>
      <c r="G48" s="136">
        <v>1.79</v>
      </c>
      <c r="H48" s="156">
        <v>418</v>
      </c>
      <c r="I48" s="156">
        <v>7.41</v>
      </c>
      <c r="J48" s="136" t="s">
        <v>326</v>
      </c>
      <c r="K48" s="136">
        <v>7.72</v>
      </c>
      <c r="L48" s="157"/>
      <c r="M48" s="156">
        <f>IF(ISNUMBER(K48/G48),IF(NOT(K48/G48=0),K48/G48, " "), " ")</f>
        <v>4.3128491620111733</v>
      </c>
      <c r="N48" s="154" t="s">
        <v>327</v>
      </c>
    </row>
    <row r="49" spans="1:14" ht="22.8" x14ac:dyDescent="0.25">
      <c r="A49" s="152">
        <v>22</v>
      </c>
      <c r="B49" s="153" t="s">
        <v>328</v>
      </c>
      <c r="C49" s="134" t="s">
        <v>329</v>
      </c>
      <c r="D49" s="154" t="s">
        <v>330</v>
      </c>
      <c r="E49" s="155">
        <v>8.0000000000000002E-3</v>
      </c>
      <c r="F49" s="136" t="s">
        <v>331</v>
      </c>
      <c r="G49" s="136">
        <v>0.34</v>
      </c>
      <c r="H49" s="156">
        <v>228.81</v>
      </c>
      <c r="I49" s="156">
        <v>1.84</v>
      </c>
      <c r="J49" s="136" t="s">
        <v>332</v>
      </c>
      <c r="K49" s="136">
        <v>1.88</v>
      </c>
      <c r="L49" s="157"/>
      <c r="M49" s="156">
        <f>IF(ISNUMBER(K49/G49),IF(NOT(K49/G49=0),K49/G49, " "), " ")</f>
        <v>5.5294117647058814</v>
      </c>
      <c r="N49" s="154" t="s">
        <v>333</v>
      </c>
    </row>
    <row r="50" spans="1:14" ht="45.6" x14ac:dyDescent="0.25">
      <c r="A50" s="152">
        <v>23</v>
      </c>
      <c r="B50" s="153" t="s">
        <v>334</v>
      </c>
      <c r="C50" s="134" t="s">
        <v>335</v>
      </c>
      <c r="D50" s="154" t="s">
        <v>330</v>
      </c>
      <c r="E50" s="155">
        <v>1.3480000000000001</v>
      </c>
      <c r="F50" s="136" t="s">
        <v>336</v>
      </c>
      <c r="G50" s="136">
        <v>30.74</v>
      </c>
      <c r="H50" s="156">
        <v>119.32</v>
      </c>
      <c r="I50" s="156">
        <v>160.84</v>
      </c>
      <c r="J50" s="136" t="s">
        <v>337</v>
      </c>
      <c r="K50" s="136">
        <v>164.47</v>
      </c>
      <c r="L50" s="157"/>
      <c r="M50" s="156">
        <f>IF(ISNUMBER(K50/G50),IF(NOT(K50/G50=0),K50/G50, " "), " ")</f>
        <v>5.350357839947951</v>
      </c>
      <c r="N50" s="154" t="s">
        <v>338</v>
      </c>
    </row>
    <row r="51" spans="1:14" ht="34.200000000000003" x14ac:dyDescent="0.25">
      <c r="A51" s="152">
        <v>24</v>
      </c>
      <c r="B51" s="153" t="s">
        <v>339</v>
      </c>
      <c r="C51" s="134" t="s">
        <v>340</v>
      </c>
      <c r="D51" s="154" t="s">
        <v>304</v>
      </c>
      <c r="E51" s="155">
        <v>3.5000000000000001E-3</v>
      </c>
      <c r="F51" s="136" t="s">
        <v>341</v>
      </c>
      <c r="G51" s="136">
        <v>73.180000000000007</v>
      </c>
      <c r="H51" s="156">
        <v>55802.95</v>
      </c>
      <c r="I51" s="156">
        <v>195.3</v>
      </c>
      <c r="J51" s="136" t="s">
        <v>342</v>
      </c>
      <c r="K51" s="136">
        <v>200.33</v>
      </c>
      <c r="L51" s="157"/>
      <c r="M51" s="156">
        <f>IF(ISNUMBER(K51/G51),IF(NOT(K51/G51=0),K51/G51, " "), " ")</f>
        <v>2.7374965837660561</v>
      </c>
      <c r="N51" s="154" t="s">
        <v>307</v>
      </c>
    </row>
    <row r="52" spans="1:14" ht="57" x14ac:dyDescent="0.25">
      <c r="A52" s="152">
        <v>25</v>
      </c>
      <c r="B52" s="153" t="s">
        <v>343</v>
      </c>
      <c r="C52" s="134" t="s">
        <v>344</v>
      </c>
      <c r="D52" s="154" t="s">
        <v>345</v>
      </c>
      <c r="E52" s="155">
        <v>0.85599999999999998</v>
      </c>
      <c r="F52" s="136" t="s">
        <v>346</v>
      </c>
      <c r="G52" s="136">
        <v>10.53</v>
      </c>
      <c r="H52" s="156">
        <v>52.7</v>
      </c>
      <c r="I52" s="156">
        <v>45.11</v>
      </c>
      <c r="J52" s="136" t="s">
        <v>347</v>
      </c>
      <c r="K52" s="136">
        <v>46.4</v>
      </c>
      <c r="L52" s="157"/>
      <c r="M52" s="156">
        <f>IF(ISNUMBER(K52/G52),IF(NOT(K52/G52=0),K52/G52, " "), " ")</f>
        <v>4.4064577397910734</v>
      </c>
      <c r="N52" s="154" t="s">
        <v>348</v>
      </c>
    </row>
    <row r="53" spans="1:14" ht="57" x14ac:dyDescent="0.25">
      <c r="A53" s="152">
        <v>26</v>
      </c>
      <c r="B53" s="153" t="s">
        <v>349</v>
      </c>
      <c r="C53" s="134" t="s">
        <v>350</v>
      </c>
      <c r="D53" s="154" t="s">
        <v>345</v>
      </c>
      <c r="E53" s="155">
        <v>1.605</v>
      </c>
      <c r="F53" s="136" t="s">
        <v>351</v>
      </c>
      <c r="G53" s="136">
        <v>51.84</v>
      </c>
      <c r="H53" s="156">
        <v>139.05000000000001</v>
      </c>
      <c r="I53" s="156">
        <v>223.18</v>
      </c>
      <c r="J53" s="136" t="s">
        <v>352</v>
      </c>
      <c r="K53" s="136">
        <v>229.55</v>
      </c>
      <c r="L53" s="157"/>
      <c r="M53" s="156">
        <f>IF(ISNUMBER(K53/G53),IF(NOT(K53/G53=0),K53/G53, " "), " ")</f>
        <v>4.4280478395061724</v>
      </c>
      <c r="N53" s="154" t="s">
        <v>353</v>
      </c>
    </row>
    <row r="54" spans="1:14" ht="34.200000000000003" x14ac:dyDescent="0.25">
      <c r="A54" s="152">
        <v>27</v>
      </c>
      <c r="B54" s="153" t="s">
        <v>354</v>
      </c>
      <c r="C54" s="134" t="s">
        <v>355</v>
      </c>
      <c r="D54" s="154" t="s">
        <v>356</v>
      </c>
      <c r="E54" s="155">
        <v>4.6800000000000001E-2</v>
      </c>
      <c r="F54" s="136" t="s">
        <v>357</v>
      </c>
      <c r="G54" s="136">
        <v>12.92</v>
      </c>
      <c r="H54" s="156">
        <v>1524.18</v>
      </c>
      <c r="I54" s="156">
        <v>71.33</v>
      </c>
      <c r="J54" s="136" t="s">
        <v>358</v>
      </c>
      <c r="K54" s="136">
        <v>72.989999999999995</v>
      </c>
      <c r="L54" s="157"/>
      <c r="M54" s="156">
        <f>IF(ISNUMBER(K54/G54),IF(NOT(K54/G54=0),K54/G54, " "), " ")</f>
        <v>5.6493808049535597</v>
      </c>
      <c r="N54" s="154" t="s">
        <v>359</v>
      </c>
    </row>
    <row r="55" spans="1:14" ht="34.200000000000003" x14ac:dyDescent="0.25">
      <c r="A55" s="152">
        <v>28</v>
      </c>
      <c r="B55" s="153" t="s">
        <v>360</v>
      </c>
      <c r="C55" s="134" t="s">
        <v>361</v>
      </c>
      <c r="D55" s="154" t="s">
        <v>356</v>
      </c>
      <c r="E55" s="155">
        <v>4.6800000000000001E-2</v>
      </c>
      <c r="F55" s="136" t="s">
        <v>362</v>
      </c>
      <c r="G55" s="136">
        <v>21.57</v>
      </c>
      <c r="H55" s="156">
        <v>2286.27</v>
      </c>
      <c r="I55" s="156">
        <v>107</v>
      </c>
      <c r="J55" s="136" t="s">
        <v>363</v>
      </c>
      <c r="K55" s="136">
        <v>109.49</v>
      </c>
      <c r="L55" s="157"/>
      <c r="M55" s="156">
        <f>IF(ISNUMBER(K55/G55),IF(NOT(K55/G55=0),K55/G55, " "), " ")</f>
        <v>5.0760315252665738</v>
      </c>
      <c r="N55" s="154" t="s">
        <v>364</v>
      </c>
    </row>
    <row r="56" spans="1:14" ht="34.200000000000003" x14ac:dyDescent="0.25">
      <c r="A56" s="152">
        <v>29</v>
      </c>
      <c r="B56" s="153" t="s">
        <v>365</v>
      </c>
      <c r="C56" s="134" t="s">
        <v>366</v>
      </c>
      <c r="D56" s="154" t="s">
        <v>310</v>
      </c>
      <c r="E56" s="155">
        <v>8.9999999999999998E-4</v>
      </c>
      <c r="F56" s="136" t="s">
        <v>367</v>
      </c>
      <c r="G56" s="136">
        <v>0.56000000000000005</v>
      </c>
      <c r="H56" s="156">
        <v>2349</v>
      </c>
      <c r="I56" s="156">
        <v>2.11</v>
      </c>
      <c r="J56" s="136" t="s">
        <v>368</v>
      </c>
      <c r="K56" s="136">
        <v>2.52</v>
      </c>
      <c r="L56" s="157"/>
      <c r="M56" s="156">
        <f>IF(ISNUMBER(K56/G56),IF(NOT(K56/G56=0),K56/G56, " "), " ")</f>
        <v>4.5</v>
      </c>
      <c r="N56" s="154" t="s">
        <v>369</v>
      </c>
    </row>
    <row r="57" spans="1:14" ht="34.200000000000003" x14ac:dyDescent="0.25">
      <c r="A57" s="152">
        <v>30</v>
      </c>
      <c r="B57" s="153" t="s">
        <v>370</v>
      </c>
      <c r="C57" s="134" t="s">
        <v>371</v>
      </c>
      <c r="D57" s="154" t="s">
        <v>310</v>
      </c>
      <c r="E57" s="155">
        <v>5.2572000000000001</v>
      </c>
      <c r="F57" s="136" t="s">
        <v>372</v>
      </c>
      <c r="G57" s="136">
        <v>16.34</v>
      </c>
      <c r="H57" s="156">
        <v>22.32</v>
      </c>
      <c r="I57" s="156">
        <v>117.32</v>
      </c>
      <c r="J57" s="136" t="s">
        <v>373</v>
      </c>
      <c r="K57" s="136">
        <v>119.7</v>
      </c>
      <c r="L57" s="157"/>
      <c r="M57" s="156">
        <f>IF(ISNUMBER(K57/G57),IF(NOT(K57/G57=0),K57/G57, " "), " ")</f>
        <v>7.3255813953488378</v>
      </c>
      <c r="N57" s="154" t="s">
        <v>374</v>
      </c>
    </row>
    <row r="58" spans="1:14" ht="34.200000000000003" x14ac:dyDescent="0.25">
      <c r="A58" s="152">
        <v>31</v>
      </c>
      <c r="B58" s="153" t="s">
        <v>375</v>
      </c>
      <c r="C58" s="134" t="s">
        <v>376</v>
      </c>
      <c r="D58" s="154" t="s">
        <v>304</v>
      </c>
      <c r="E58" s="155">
        <v>5.0000000000000001E-4</v>
      </c>
      <c r="F58" s="136" t="s">
        <v>377</v>
      </c>
      <c r="G58" s="136">
        <v>12.45</v>
      </c>
      <c r="H58" s="156">
        <v>119349.81</v>
      </c>
      <c r="I58" s="156">
        <v>59.67</v>
      </c>
      <c r="J58" s="136" t="s">
        <v>378</v>
      </c>
      <c r="K58" s="136">
        <v>61.01</v>
      </c>
      <c r="L58" s="157"/>
      <c r="M58" s="156">
        <f>IF(ISNUMBER(K58/G58),IF(NOT(K58/G58=0),K58/G58, " "), " ")</f>
        <v>4.900401606425703</v>
      </c>
      <c r="N58" s="154" t="s">
        <v>307</v>
      </c>
    </row>
    <row r="59" spans="1:14" ht="22.8" x14ac:dyDescent="0.25">
      <c r="A59" s="152">
        <v>32</v>
      </c>
      <c r="B59" s="153" t="s">
        <v>379</v>
      </c>
      <c r="C59" s="134" t="s">
        <v>380</v>
      </c>
      <c r="D59" s="154" t="s">
        <v>330</v>
      </c>
      <c r="E59" s="155">
        <v>7.0000000000000007E-2</v>
      </c>
      <c r="F59" s="136" t="s">
        <v>381</v>
      </c>
      <c r="G59" s="136">
        <v>1.86</v>
      </c>
      <c r="H59" s="156">
        <v>188.27</v>
      </c>
      <c r="I59" s="156">
        <v>13.18</v>
      </c>
      <c r="J59" s="136" t="s">
        <v>382</v>
      </c>
      <c r="K59" s="136">
        <v>13.46</v>
      </c>
      <c r="L59" s="157"/>
      <c r="M59" s="156">
        <f>IF(ISNUMBER(K59/G59),IF(NOT(K59/G59=0),K59/G59, " "), " ")</f>
        <v>7.236559139784946</v>
      </c>
      <c r="N59" s="154" t="s">
        <v>383</v>
      </c>
    </row>
    <row r="60" spans="1:14" ht="22.8" x14ac:dyDescent="0.25">
      <c r="A60" s="152">
        <v>33</v>
      </c>
      <c r="B60" s="153" t="s">
        <v>384</v>
      </c>
      <c r="C60" s="134" t="s">
        <v>385</v>
      </c>
      <c r="D60" s="154" t="s">
        <v>330</v>
      </c>
      <c r="E60" s="155">
        <v>0.1</v>
      </c>
      <c r="F60" s="136" t="s">
        <v>386</v>
      </c>
      <c r="G60" s="136">
        <v>1.21</v>
      </c>
      <c r="H60" s="156"/>
      <c r="I60" s="156"/>
      <c r="J60" s="136" t="s">
        <v>387</v>
      </c>
      <c r="K60" s="136">
        <v>5.5</v>
      </c>
      <c r="L60" s="157"/>
      <c r="M60" s="156">
        <f>IF(ISNUMBER(K60/G60),IF(NOT(K60/G60=0),K60/G60, " "), " ")</f>
        <v>4.5454545454545459</v>
      </c>
      <c r="N60" s="154"/>
    </row>
    <row r="61" spans="1:14" ht="22.8" x14ac:dyDescent="0.25">
      <c r="A61" s="152">
        <v>34</v>
      </c>
      <c r="B61" s="153" t="s">
        <v>388</v>
      </c>
      <c r="C61" s="134" t="s">
        <v>389</v>
      </c>
      <c r="D61" s="154" t="s">
        <v>330</v>
      </c>
      <c r="E61" s="155">
        <v>0.3</v>
      </c>
      <c r="F61" s="136" t="s">
        <v>390</v>
      </c>
      <c r="G61" s="136">
        <v>7.89</v>
      </c>
      <c r="H61" s="156"/>
      <c r="I61" s="156"/>
      <c r="J61" s="136" t="s">
        <v>391</v>
      </c>
      <c r="K61" s="136">
        <v>36.61</v>
      </c>
      <c r="L61" s="157"/>
      <c r="M61" s="156">
        <f>IF(ISNUMBER(K61/G61),IF(NOT(K61/G61=0),K61/G61, " "), " ")</f>
        <v>4.6400506970849174</v>
      </c>
      <c r="N61" s="154"/>
    </row>
    <row r="62" spans="1:14" ht="22.8" x14ac:dyDescent="0.25">
      <c r="A62" s="152">
        <v>35</v>
      </c>
      <c r="B62" s="153" t="s">
        <v>392</v>
      </c>
      <c r="C62" s="134" t="s">
        <v>393</v>
      </c>
      <c r="D62" s="154" t="s">
        <v>304</v>
      </c>
      <c r="E62" s="155">
        <v>0.01</v>
      </c>
      <c r="F62" s="136" t="s">
        <v>394</v>
      </c>
      <c r="G62" s="136">
        <v>110.11</v>
      </c>
      <c r="H62" s="156"/>
      <c r="I62" s="156"/>
      <c r="J62" s="136" t="s">
        <v>395</v>
      </c>
      <c r="K62" s="136">
        <v>30.11</v>
      </c>
      <c r="L62" s="157"/>
      <c r="M62" s="156">
        <f>IF(ISNUMBER(K62/G62),IF(NOT(K62/G62=0),K62/G62, " "), " ")</f>
        <v>0.27345381890836434</v>
      </c>
      <c r="N62" s="154"/>
    </row>
    <row r="63" spans="1:14" ht="34.200000000000003" x14ac:dyDescent="0.25">
      <c r="A63" s="152">
        <v>36</v>
      </c>
      <c r="B63" s="153" t="s">
        <v>396</v>
      </c>
      <c r="C63" s="134" t="s">
        <v>397</v>
      </c>
      <c r="D63" s="154" t="s">
        <v>398</v>
      </c>
      <c r="E63" s="155">
        <v>1</v>
      </c>
      <c r="F63" s="136" t="s">
        <v>399</v>
      </c>
      <c r="G63" s="136">
        <v>62.35</v>
      </c>
      <c r="H63" s="156"/>
      <c r="I63" s="156"/>
      <c r="J63" s="136" t="s">
        <v>400</v>
      </c>
      <c r="K63" s="136">
        <v>108.19</v>
      </c>
      <c r="L63" s="157"/>
      <c r="M63" s="156">
        <f>IF(ISNUMBER(K63/G63),IF(NOT(K63/G63=0),K63/G63, " "), " ")</f>
        <v>1.7352044907778668</v>
      </c>
      <c r="N63" s="154"/>
    </row>
    <row r="64" spans="1:14" ht="57" x14ac:dyDescent="0.25">
      <c r="A64" s="152">
        <v>37</v>
      </c>
      <c r="B64" s="153" t="s">
        <v>401</v>
      </c>
      <c r="C64" s="134" t="s">
        <v>402</v>
      </c>
      <c r="D64" s="154" t="s">
        <v>398</v>
      </c>
      <c r="E64" s="155">
        <v>2</v>
      </c>
      <c r="F64" s="136" t="s">
        <v>336</v>
      </c>
      <c r="G64" s="136">
        <v>45.6</v>
      </c>
      <c r="H64" s="156"/>
      <c r="I64" s="156"/>
      <c r="J64" s="136" t="s">
        <v>403</v>
      </c>
      <c r="K64" s="136">
        <v>119.72</v>
      </c>
      <c r="L64" s="157"/>
      <c r="M64" s="156">
        <f>IF(ISNUMBER(K64/G64),IF(NOT(K64/G64=0),K64/G64, " "), " ")</f>
        <v>2.6254385964912279</v>
      </c>
      <c r="N64" s="154"/>
    </row>
    <row r="65" spans="1:14" ht="22.8" x14ac:dyDescent="0.25">
      <c r="A65" s="152">
        <v>38</v>
      </c>
      <c r="B65" s="153" t="s">
        <v>404</v>
      </c>
      <c r="C65" s="134" t="s">
        <v>405</v>
      </c>
      <c r="D65" s="154" t="s">
        <v>398</v>
      </c>
      <c r="E65" s="155">
        <v>1</v>
      </c>
      <c r="F65" s="136" t="s">
        <v>406</v>
      </c>
      <c r="G65" s="136">
        <v>0.67</v>
      </c>
      <c r="H65" s="156"/>
      <c r="I65" s="156"/>
      <c r="J65" s="136" t="s">
        <v>407</v>
      </c>
      <c r="K65" s="136">
        <v>2.79</v>
      </c>
      <c r="L65" s="157"/>
      <c r="M65" s="156">
        <f>IF(ISNUMBER(K65/G65),IF(NOT(K65/G65=0),K65/G65, " "), " ")</f>
        <v>4.1641791044776113</v>
      </c>
      <c r="N65" s="154"/>
    </row>
    <row r="66" spans="1:14" ht="22.8" x14ac:dyDescent="0.25">
      <c r="A66" s="152">
        <v>39</v>
      </c>
      <c r="B66" s="153" t="s">
        <v>408</v>
      </c>
      <c r="C66" s="134" t="s">
        <v>409</v>
      </c>
      <c r="D66" s="154" t="s">
        <v>398</v>
      </c>
      <c r="E66" s="155">
        <v>1</v>
      </c>
      <c r="F66" s="136" t="s">
        <v>410</v>
      </c>
      <c r="G66" s="136">
        <v>0.97</v>
      </c>
      <c r="H66" s="156"/>
      <c r="I66" s="156"/>
      <c r="J66" s="136" t="s">
        <v>411</v>
      </c>
      <c r="K66" s="136">
        <v>3.55</v>
      </c>
      <c r="L66" s="157"/>
      <c r="M66" s="156">
        <f>IF(ISNUMBER(K66/G66),IF(NOT(K66/G66=0),K66/G66, " "), " ")</f>
        <v>3.6597938144329896</v>
      </c>
      <c r="N66" s="154"/>
    </row>
    <row r="67" spans="1:14" ht="19.350000000000001" customHeight="1" x14ac:dyDescent="0.25">
      <c r="A67" s="150" t="s">
        <v>412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</row>
    <row r="68" spans="1:14" ht="19.350000000000001" customHeight="1" x14ac:dyDescent="0.25">
      <c r="A68" s="128" t="s">
        <v>301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</row>
    <row r="69" spans="1:14" ht="22.8" x14ac:dyDescent="0.25">
      <c r="A69" s="152">
        <v>40</v>
      </c>
      <c r="B69" s="153" t="s">
        <v>413</v>
      </c>
      <c r="C69" s="134" t="s">
        <v>414</v>
      </c>
      <c r="D69" s="154" t="s">
        <v>398</v>
      </c>
      <c r="E69" s="155">
        <v>1</v>
      </c>
      <c r="F69" s="136" t="s">
        <v>276</v>
      </c>
      <c r="G69" s="136"/>
      <c r="H69" s="156"/>
      <c r="I69" s="156"/>
      <c r="J69" s="136" t="s">
        <v>276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41</v>
      </c>
      <c r="B70" s="153" t="s">
        <v>415</v>
      </c>
      <c r="C70" s="134" t="s">
        <v>416</v>
      </c>
      <c r="D70" s="154" t="s">
        <v>417</v>
      </c>
      <c r="E70" s="155">
        <v>1.85</v>
      </c>
      <c r="F70" s="136" t="s">
        <v>276</v>
      </c>
      <c r="G70" s="136"/>
      <c r="H70" s="156"/>
      <c r="I70" s="156"/>
      <c r="J70" s="136" t="s">
        <v>276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418</v>
      </c>
      <c r="C71" s="140" t="s">
        <v>419</v>
      </c>
      <c r="D71" s="160" t="s">
        <v>304</v>
      </c>
      <c r="E71" s="161">
        <v>4.0000000000000002E-4</v>
      </c>
      <c r="F71" s="142" t="s">
        <v>276</v>
      </c>
      <c r="G71" s="142"/>
      <c r="H71" s="162"/>
      <c r="I71" s="162"/>
      <c r="J71" s="142" t="s">
        <v>276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219</v>
      </c>
      <c r="B72" s="145"/>
      <c r="C72" s="145"/>
      <c r="D72" s="145"/>
      <c r="E72" s="145"/>
      <c r="F72" s="145"/>
      <c r="G72" s="164">
        <v>1393</v>
      </c>
      <c r="H72" s="165"/>
      <c r="I72" s="165"/>
      <c r="J72" s="165"/>
      <c r="K72" s="164">
        <v>10150</v>
      </c>
      <c r="L72" s="166"/>
      <c r="M72" s="164">
        <f ca="1">IF(ISNUMBER(INDIRECT("K" &amp; ROW())/INDIRECT("G" &amp; ROW())),INDIRECT("K" &amp; ROW())/INDIRECT("G" &amp; ROW()), " ")</f>
        <v>7.2864321608040203</v>
      </c>
      <c r="N72" s="146" t="s">
        <v>420</v>
      </c>
    </row>
    <row r="73" spans="1:14" x14ac:dyDescent="0.25">
      <c r="A73" s="144" t="s">
        <v>224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420</v>
      </c>
    </row>
    <row r="74" spans="1:14" x14ac:dyDescent="0.25">
      <c r="A74" s="144" t="s">
        <v>225</v>
      </c>
      <c r="B74" s="145"/>
      <c r="C74" s="145"/>
      <c r="D74" s="145"/>
      <c r="E74" s="145"/>
      <c r="F74" s="145"/>
      <c r="G74" s="164">
        <v>601</v>
      </c>
      <c r="H74" s="165"/>
      <c r="I74" s="165"/>
      <c r="J74" s="165"/>
      <c r="K74" s="164">
        <v>7212</v>
      </c>
      <c r="L74" s="166"/>
      <c r="M74" s="164">
        <f ca="1">IF(ISNUMBER(INDIRECT("K" &amp; ROW())/INDIRECT("G" &amp; ROW())),INDIRECT("K" &amp; ROW())/INDIRECT("G" &amp; ROW()), " ")</f>
        <v>12</v>
      </c>
      <c r="N74" s="146" t="s">
        <v>420</v>
      </c>
    </row>
    <row r="75" spans="1:14" x14ac:dyDescent="0.25">
      <c r="A75" s="144" t="s">
        <v>226</v>
      </c>
      <c r="B75" s="145"/>
      <c r="C75" s="145"/>
      <c r="D75" s="145"/>
      <c r="E75" s="145"/>
      <c r="F75" s="145"/>
      <c r="G75" s="164">
        <v>469</v>
      </c>
      <c r="H75" s="165"/>
      <c r="I75" s="165"/>
      <c r="J75" s="165"/>
      <c r="K75" s="164">
        <v>1363</v>
      </c>
      <c r="L75" s="166"/>
      <c r="M75" s="164">
        <f ca="1">IF(ISNUMBER(INDIRECT("K" &amp; ROW())/INDIRECT("G" &amp; ROW())),INDIRECT("K" &amp; ROW())/INDIRECT("G" &amp; ROW()), " ")</f>
        <v>2.9061833688699359</v>
      </c>
      <c r="N75" s="146" t="s">
        <v>420</v>
      </c>
    </row>
    <row r="76" spans="1:14" x14ac:dyDescent="0.25">
      <c r="A76" s="144" t="s">
        <v>227</v>
      </c>
      <c r="B76" s="145"/>
      <c r="C76" s="145"/>
      <c r="D76" s="145"/>
      <c r="E76" s="145"/>
      <c r="F76" s="145"/>
      <c r="G76" s="164">
        <v>336</v>
      </c>
      <c r="H76" s="165"/>
      <c r="I76" s="165"/>
      <c r="J76" s="165"/>
      <c r="K76" s="164">
        <v>1738</v>
      </c>
      <c r="L76" s="166"/>
      <c r="M76" s="164">
        <f ca="1">IF(ISNUMBER(INDIRECT("K" &amp; ROW())/INDIRECT("G" &amp; ROW())),INDIRECT("K" &amp; ROW())/INDIRECT("G" &amp; ROW()), " ")</f>
        <v>5.1726190476190474</v>
      </c>
      <c r="N76" s="146" t="s">
        <v>420</v>
      </c>
    </row>
    <row r="77" spans="1:14" x14ac:dyDescent="0.25">
      <c r="A77" s="147" t="s">
        <v>228</v>
      </c>
      <c r="B77" s="148"/>
      <c r="C77" s="148"/>
      <c r="D77" s="148"/>
      <c r="E77" s="148"/>
      <c r="F77" s="148"/>
      <c r="G77" s="167">
        <v>567</v>
      </c>
      <c r="H77" s="168"/>
      <c r="I77" s="168"/>
      <c r="J77" s="168"/>
      <c r="K77" s="167">
        <v>5806</v>
      </c>
      <c r="L77" s="169"/>
      <c r="M77" s="167">
        <f ca="1">IF(ISNUMBER(INDIRECT("K" &amp; ROW())/INDIRECT("G" &amp; ROW())),INDIRECT("K" &amp; ROW())/INDIRECT("G" &amp; ROW()), " ")</f>
        <v>10.239858906525573</v>
      </c>
      <c r="N77" s="149" t="s">
        <v>420</v>
      </c>
    </row>
    <row r="78" spans="1:14" x14ac:dyDescent="0.25">
      <c r="A78" s="147" t="s">
        <v>229</v>
      </c>
      <c r="B78" s="148"/>
      <c r="C78" s="148"/>
      <c r="D78" s="148"/>
      <c r="E78" s="148"/>
      <c r="F78" s="148"/>
      <c r="G78" s="167">
        <v>361</v>
      </c>
      <c r="H78" s="168"/>
      <c r="I78" s="168"/>
      <c r="J78" s="168"/>
      <c r="K78" s="167">
        <v>3467</v>
      </c>
      <c r="L78" s="169"/>
      <c r="M78" s="167">
        <f ca="1">IF(ISNUMBER(INDIRECT("K" &amp; ROW())/INDIRECT("G" &amp; ROW())),INDIRECT("K" &amp; ROW())/INDIRECT("G" &amp; ROW()), " ")</f>
        <v>9.6038781163434894</v>
      </c>
      <c r="N78" s="149" t="s">
        <v>420</v>
      </c>
    </row>
    <row r="79" spans="1:14" x14ac:dyDescent="0.25">
      <c r="A79" s="147" t="s">
        <v>230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420</v>
      </c>
    </row>
    <row r="80" spans="1:14" ht="30" customHeight="1" x14ac:dyDescent="0.25">
      <c r="A80" s="144" t="s">
        <v>231</v>
      </c>
      <c r="B80" s="145"/>
      <c r="C80" s="145"/>
      <c r="D80" s="145"/>
      <c r="E80" s="145"/>
      <c r="F80" s="145"/>
      <c r="G80" s="164">
        <v>1209</v>
      </c>
      <c r="H80" s="165"/>
      <c r="I80" s="165"/>
      <c r="J80" s="165"/>
      <c r="K80" s="164">
        <v>10721</v>
      </c>
      <c r="L80" s="166"/>
      <c r="M80" s="164">
        <f ca="1">IF(ISNUMBER(INDIRECT("K" &amp; ROW())/INDIRECT("G" &amp; ROW())),INDIRECT("K" &amp; ROW())/INDIRECT("G" &amp; ROW()), " ")</f>
        <v>8.8676592224979327</v>
      </c>
      <c r="N80" s="146" t="s">
        <v>420</v>
      </c>
    </row>
    <row r="81" spans="1:14" ht="30" customHeight="1" x14ac:dyDescent="0.25">
      <c r="A81" s="144" t="s">
        <v>232</v>
      </c>
      <c r="B81" s="145"/>
      <c r="C81" s="145"/>
      <c r="D81" s="145"/>
      <c r="E81" s="145"/>
      <c r="F81" s="145"/>
      <c r="G81" s="164">
        <v>32</v>
      </c>
      <c r="H81" s="165"/>
      <c r="I81" s="165"/>
      <c r="J81" s="165"/>
      <c r="K81" s="164">
        <v>357</v>
      </c>
      <c r="L81" s="166"/>
      <c r="M81" s="164">
        <f ca="1">IF(ISNUMBER(INDIRECT("K" &amp; ROW())/INDIRECT("G" &amp; ROW())),INDIRECT("K" &amp; ROW())/INDIRECT("G" &amp; ROW()), " ")</f>
        <v>11.15625</v>
      </c>
      <c r="N81" s="146" t="s">
        <v>420</v>
      </c>
    </row>
    <row r="82" spans="1:14" x14ac:dyDescent="0.25">
      <c r="A82" s="144" t="s">
        <v>233</v>
      </c>
      <c r="B82" s="145"/>
      <c r="C82" s="145"/>
      <c r="D82" s="145"/>
      <c r="E82" s="145"/>
      <c r="F82" s="145"/>
      <c r="G82" s="164">
        <v>9</v>
      </c>
      <c r="H82" s="165"/>
      <c r="I82" s="165"/>
      <c r="J82" s="165"/>
      <c r="K82" s="164">
        <v>51</v>
      </c>
      <c r="L82" s="166"/>
      <c r="M82" s="164">
        <f ca="1">IF(ISNUMBER(INDIRECT("K" &amp; ROW())/INDIRECT("G" &amp; ROW())),INDIRECT("K" &amp; ROW())/INDIRECT("G" &amp; ROW()), " ")</f>
        <v>5.666666666666667</v>
      </c>
      <c r="N82" s="146" t="s">
        <v>420</v>
      </c>
    </row>
    <row r="83" spans="1:14" ht="30" customHeight="1" x14ac:dyDescent="0.25">
      <c r="A83" s="144" t="s">
        <v>234</v>
      </c>
      <c r="B83" s="145"/>
      <c r="C83" s="145"/>
      <c r="D83" s="145"/>
      <c r="E83" s="145"/>
      <c r="F83" s="145"/>
      <c r="G83" s="164">
        <v>968</v>
      </c>
      <c r="H83" s="165"/>
      <c r="I83" s="165"/>
      <c r="J83" s="165"/>
      <c r="K83" s="164">
        <v>7467</v>
      </c>
      <c r="L83" s="166"/>
      <c r="M83" s="164">
        <f ca="1">IF(ISNUMBER(INDIRECT("K" &amp; ROW())/INDIRECT("G" &amp; ROW())),INDIRECT("K" &amp; ROW())/INDIRECT("G" &amp; ROW()), " ")</f>
        <v>7.713842975206612</v>
      </c>
      <c r="N83" s="146" t="s">
        <v>420</v>
      </c>
    </row>
    <row r="84" spans="1:14" ht="30" customHeight="1" x14ac:dyDescent="0.25">
      <c r="A84" s="144" t="s">
        <v>235</v>
      </c>
      <c r="B84" s="145"/>
      <c r="C84" s="145"/>
      <c r="D84" s="145"/>
      <c r="E84" s="145"/>
      <c r="F84" s="145"/>
      <c r="G84" s="164">
        <v>103</v>
      </c>
      <c r="H84" s="165"/>
      <c r="I84" s="165"/>
      <c r="J84" s="165"/>
      <c r="K84" s="164">
        <v>827</v>
      </c>
      <c r="L84" s="166"/>
      <c r="M84" s="164">
        <f ca="1">IF(ISNUMBER(INDIRECT("K" &amp; ROW())/INDIRECT("G" &amp; ROW())),INDIRECT("K" &amp; ROW())/INDIRECT("G" &amp; ROW()), " ")</f>
        <v>8.0291262135922334</v>
      </c>
      <c r="N84" s="146" t="s">
        <v>420</v>
      </c>
    </row>
    <row r="85" spans="1:14" x14ac:dyDescent="0.25">
      <c r="A85" s="144" t="s">
        <v>236</v>
      </c>
      <c r="B85" s="145"/>
      <c r="C85" s="145"/>
      <c r="D85" s="145"/>
      <c r="E85" s="145"/>
      <c r="F85" s="145"/>
      <c r="G85" s="164">
        <v>2321</v>
      </c>
      <c r="H85" s="165"/>
      <c r="I85" s="165"/>
      <c r="J85" s="165"/>
      <c r="K85" s="164">
        <v>19423</v>
      </c>
      <c r="L85" s="166"/>
      <c r="M85" s="164">
        <f ca="1">IF(ISNUMBER(INDIRECT("K" &amp; ROW())/INDIRECT("G" &amp; ROW())),INDIRECT("K" &amp; ROW())/INDIRECT("G" &amp; ROW()), " ")</f>
        <v>8.3683757001292545</v>
      </c>
      <c r="N85" s="146" t="s">
        <v>420</v>
      </c>
    </row>
    <row r="86" spans="1:14" ht="30" customHeight="1" x14ac:dyDescent="0.25">
      <c r="A86" s="144" t="s">
        <v>237</v>
      </c>
      <c r="B86" s="145"/>
      <c r="C86" s="145"/>
      <c r="D86" s="145"/>
      <c r="E86" s="145"/>
      <c r="F86" s="145"/>
      <c r="G86" s="164">
        <v>169.78</v>
      </c>
      <c r="H86" s="165"/>
      <c r="I86" s="165"/>
      <c r="J86" s="165"/>
      <c r="K86" s="164">
        <v>801.37</v>
      </c>
      <c r="L86" s="166"/>
      <c r="M86" s="164">
        <f ca="1">IF(ISNUMBER(INDIRECT("K" &amp; ROW())/INDIRECT("G" &amp; ROW())),INDIRECT("K" &amp; ROW())/INDIRECT("G" &amp; ROW()), " ")</f>
        <v>4.7200494757922016</v>
      </c>
      <c r="N86" s="146" t="s">
        <v>420</v>
      </c>
    </row>
    <row r="87" spans="1:14" x14ac:dyDescent="0.25">
      <c r="A87" s="147" t="s">
        <v>238</v>
      </c>
      <c r="B87" s="148"/>
      <c r="C87" s="148"/>
      <c r="D87" s="148"/>
      <c r="E87" s="148"/>
      <c r="F87" s="148"/>
      <c r="G87" s="167">
        <v>2490.7800000000002</v>
      </c>
      <c r="H87" s="168"/>
      <c r="I87" s="168"/>
      <c r="J87" s="168"/>
      <c r="K87" s="167">
        <v>20224.37</v>
      </c>
      <c r="L87" s="169"/>
      <c r="M87" s="167">
        <f ca="1">IF(ISNUMBER(INDIRECT("K" &amp; ROW())/INDIRECT("G" &amp; ROW())),INDIRECT("K" &amp; ROW())/INDIRECT("G" &amp; ROW()), " ")</f>
        <v>8.1196934293675067</v>
      </c>
      <c r="N87" s="149" t="s">
        <v>420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68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69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9">
    <mergeCell ref="A84:F84"/>
    <mergeCell ref="A85:F85"/>
    <mergeCell ref="A86:F86"/>
    <mergeCell ref="A87:F87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5:N35"/>
    <mergeCell ref="A43:N43"/>
    <mergeCell ref="A67:N67"/>
    <mergeCell ref="A68:N6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