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9" i="16"/>
  <c r="M30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M34" i="16"/>
  <c r="M38" i="16"/>
  <c r="M42" i="16"/>
  <c r="M35" i="16"/>
  <c r="M39" i="16"/>
  <c r="M36" i="16"/>
  <c r="M40" i="16"/>
  <c r="M44" i="16"/>
  <c r="M37" i="16"/>
  <c r="M41" i="16"/>
  <c r="M45" i="16"/>
  <c r="M4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<sst xmlns="http://schemas.openxmlformats.org/spreadsheetml/2006/main" count="224" uniqueCount="149">
  <si>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</si>
  <si>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</si>
  <si>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</si>
  <si>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</si>
  <si>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</si>
  <si>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</si>
  <si>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</si>
  <si>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</si>
  <si>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</si>
  <si>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</si>
  <si>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</si>
  <si>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</si>
  <si>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</si>
  <si>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</si>
  <si>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</si>
  <si>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</si>
  <si>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</si>
  <si>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</si>
  <si>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</si>
  <si>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</si>
  <si>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</si>
  <si>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</si>
  <si>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</si>
  <si>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</si>
  <si>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</si>
  <si>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</si>
  <si>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</si>
  <si>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</si>
  <si>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</si>
  <si>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</si>
  <si>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</si>
  <si>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</si>
  <si>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</si>
  <si>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</si>
  <si>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</si>
  <si>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</si>
  <si>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</si>
  <si>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</si>
  <si>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</si>
  <si>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</si>
  <si>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</si>
  <si>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</si>
  <si>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</si>
  <si>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</si>
  <si>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</si>
  <si>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</si>
  <si>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</si>
  <si>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</si>
  <si>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</si>
  <si>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</si>
  <si>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</si>
  <si>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</si>
  <si>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</si>
  <si>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</si>
  <si>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</si>
  <si>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</si>
  <si>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</si>
  <si>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</si>
  <si>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</si>
  <si>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</si>
  <si>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</si>
  <si>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</si>
  <si>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</si>
  <si>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</si>
  <si>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04.12.2015</t>
  </si>
  <si>
    <t>30.09.2015</t>
  </si>
  <si>
    <t>О ПРИЕМКЕ ВЫПОЛНЕННЫХ РАБОТ за Сентябрь 2015</t>
  </si>
  <si>
    <t>на ВВ 1б</t>
  </si>
  <si>
    <t>Сдал:  _________________ //</t>
  </si>
  <si>
    <t>Принял:  _________________ //</t>
  </si>
  <si>
    <t>Раздел 1. МАРТ</t>
  </si>
  <si>
    <t>кв.9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</si>
  <si>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</si>
  <si>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</si>
  <si>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</si>
  <si>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</si>
  <si>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</si>
  <si>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471
351
192</t>
  </si>
  <si>
    <t>399
_____
71</t>
  </si>
  <si>
    <t>Р</t>
  </si>
  <si>
    <t>Раздел 2. АВГУСТ</t>
  </si>
  <si>
    <t>кв.8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</si>
  <si>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</si>
  <si>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</si>
  <si>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</si>
  <si>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</si>
  <si>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</si>
  <si>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</si>
  <si>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169
73
40</t>
  </si>
  <si>
    <t>83
_____
86</t>
  </si>
  <si>
    <t>Итого прямые затраты по акту</t>
  </si>
  <si>
    <t>40
_____
56</t>
  </si>
  <si>
    <t>482
_____
157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</si>
  <si>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</si>
  <si>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</si>
  <si>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</si>
  <si>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</si>
  <si>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</si>
  <si>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</si>
  <si>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</si>
  <si>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</si>
  <si>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</si>
  <si>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</si>
  <si>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</si>
  <si>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</si>
  <si>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</si>
  <si>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</si>
  <si>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</si>
  <si>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</si>
  <si>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</si>
  <si>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</si>
  <si>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</si>
  <si>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1-3-9</t>
  </si>
  <si>
    <t>Затраты труда рабочих (ср 3,9)</t>
  </si>
  <si>
    <t xml:space="preserve">12,03
</t>
  </si>
  <si>
    <t xml:space="preserve">144,33
</t>
  </si>
  <si>
    <t xml:space="preserve">                  Материалы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</si>
  <si>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</si>
  <si>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</si>
  <si>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</si>
  <si>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</si>
  <si>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</si>
  <si>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</si>
  <si>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</si>
  <si>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</si>
  <si>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</si>
  <si>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</si>
  <si>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</si>
  <si>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</si>
  <si>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</si>
  <si>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т
</t>
  </si>
  <si>
    <t xml:space="preserve">20910
</t>
  </si>
  <si>
    <t xml:space="preserve">57244,74
</t>
  </si>
  <si>
    <t>К=1,1 МТРиЭ ЧО, Пост.от 14.05.2015 г. №19/1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</si>
  <si>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</si>
  <si>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</si>
  <si>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</si>
  <si>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</si>
  <si>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</si>
  <si>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</si>
  <si>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411-0001</t>
  </si>
  <si>
    <t>Вода</t>
  </si>
  <si>
    <t xml:space="preserve">м3
</t>
  </si>
  <si>
    <t xml:space="preserve">3,11
</t>
  </si>
  <si>
    <t xml:space="preserve">22,77
</t>
  </si>
  <si>
    <t>Среднее (26.01.015, 26.01.017)</t>
  </si>
  <si>
    <t xml:space="preserve"> </t>
  </si>
  <si>
    <t>Объект : ул.Высоковольтная 1Б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</si>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</sst>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7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workbookViewId="0">
      <selection activeCell="L20" sqref="L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147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3.79</v>
      </c>
      <c r="X14" s="27">
        <v>3.79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166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148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172.99/1000</f>
        <v>0.17299</v>
      </c>
      <c r="I27" s="85"/>
      <c r="J27" s="35" t="s">
        <v>5</v>
      </c>
      <c r="K27" s="86">
        <f>1342.74/1000</f>
        <v>1.34274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3.79E-3</v>
      </c>
      <c r="I30" s="85"/>
      <c r="J30" s="35" t="s">
        <v>7</v>
      </c>
      <c r="K30" s="86">
        <f>(X14+X15)/1000</f>
        <v>3.79E-3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40</v>
      </c>
      <c r="Z30" s="71">
        <v>41</v>
      </c>
      <c r="AA30" s="71">
        <v>24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40/1000</f>
        <v>0.04</v>
      </c>
      <c r="I31" s="85"/>
      <c r="J31" s="35" t="s">
        <v>5</v>
      </c>
      <c r="K31" s="86">
        <f>482/1000</f>
        <v>0.48199999999999998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482</v>
      </c>
      <c r="Z31" s="72">
        <v>424</v>
      </c>
      <c r="AA31" s="72">
        <v>231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квартал 2015г."</f>
        <v>Составлена в базисных ценах на 01.2000 г. и текущих ценах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4">
        <v>1</v>
      </c>
      <c r="B42" s="135">
        <v>1</v>
      </c>
      <c r="C42" s="136" t="s">
        <v>72</v>
      </c>
      <c r="D42" s="137" t="s">
        <v>73</v>
      </c>
      <c r="E42" s="138">
        <v>508.07</v>
      </c>
      <c r="F42" s="139" t="s">
        <v>74</v>
      </c>
      <c r="G42" s="138">
        <v>1.03</v>
      </c>
      <c r="H42" s="138" t="s">
        <v>75</v>
      </c>
      <c r="I42" s="138" t="s">
        <v>76</v>
      </c>
      <c r="J42" s="138"/>
      <c r="K42" s="138" t="s">
        <v>77</v>
      </c>
      <c r="L42" s="139" t="s">
        <v>78</v>
      </c>
      <c r="M42" s="139"/>
      <c r="N42" s="139" t="s">
        <v>79</v>
      </c>
      <c r="O42" s="139"/>
      <c r="P42" s="139"/>
      <c r="Q42" s="139"/>
      <c r="R42" s="139"/>
      <c r="S42" s="139"/>
      <c r="T42" s="139"/>
      <c r="U42" s="139"/>
      <c r="V42" s="139">
        <v>1</v>
      </c>
    </row>
    <row r="43" spans="1:22" ht="19.350000000000001" customHeight="1" x14ac:dyDescent="0.25">
      <c r="A43" s="128" t="s">
        <v>80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81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4">
        <v>2</v>
      </c>
      <c r="B45" s="135">
        <v>2</v>
      </c>
      <c r="C45" s="136" t="s">
        <v>82</v>
      </c>
      <c r="D45" s="137" t="s">
        <v>83</v>
      </c>
      <c r="E45" s="138">
        <v>2250.2399999999998</v>
      </c>
      <c r="F45" s="139" t="s">
        <v>84</v>
      </c>
      <c r="G45" s="138" t="s">
        <v>85</v>
      </c>
      <c r="H45" s="138" t="s">
        <v>86</v>
      </c>
      <c r="I45" s="138" t="s">
        <v>87</v>
      </c>
      <c r="J45" s="138"/>
      <c r="K45" s="138" t="s">
        <v>88</v>
      </c>
      <c r="L45" s="139" t="s">
        <v>89</v>
      </c>
      <c r="M45" s="139"/>
      <c r="N45" s="139" t="s">
        <v>79</v>
      </c>
      <c r="O45" s="139"/>
      <c r="P45" s="139"/>
      <c r="Q45" s="139"/>
      <c r="R45" s="139"/>
      <c r="S45" s="139"/>
      <c r="T45" s="139"/>
      <c r="U45" s="139"/>
      <c r="V45" s="139"/>
    </row>
    <row r="46" spans="1:22" ht="34.200000000000003" x14ac:dyDescent="0.25">
      <c r="A46" s="140" t="s">
        <v>90</v>
      </c>
      <c r="B46" s="141"/>
      <c r="C46" s="141"/>
      <c r="D46" s="141"/>
      <c r="E46" s="141"/>
      <c r="F46" s="141"/>
      <c r="G46" s="141"/>
      <c r="H46" s="142">
        <v>96</v>
      </c>
      <c r="I46" s="142" t="s">
        <v>91</v>
      </c>
      <c r="J46" s="142"/>
      <c r="K46" s="142">
        <v>640</v>
      </c>
      <c r="L46" s="142" t="s">
        <v>92</v>
      </c>
      <c r="M46" s="142"/>
      <c r="N46" s="142"/>
      <c r="O46" s="142"/>
      <c r="P46" s="142"/>
      <c r="Q46" s="142"/>
      <c r="R46" s="142"/>
      <c r="S46" s="142"/>
      <c r="T46" s="142"/>
      <c r="U46" s="142"/>
      <c r="V46" s="142">
        <v>1</v>
      </c>
    </row>
    <row r="47" spans="1:22" x14ac:dyDescent="0.25">
      <c r="A47" s="140" t="s">
        <v>93</v>
      </c>
      <c r="B47" s="141"/>
      <c r="C47" s="141"/>
      <c r="D47" s="141"/>
      <c r="E47" s="141"/>
      <c r="F47" s="141"/>
      <c r="G47" s="141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</row>
    <row r="48" spans="1:22" x14ac:dyDescent="0.25">
      <c r="A48" s="140" t="s">
        <v>94</v>
      </c>
      <c r="B48" s="141"/>
      <c r="C48" s="141"/>
      <c r="D48" s="141"/>
      <c r="E48" s="141"/>
      <c r="F48" s="141"/>
      <c r="G48" s="141"/>
      <c r="H48" s="142">
        <v>40</v>
      </c>
      <c r="I48" s="142"/>
      <c r="J48" s="142"/>
      <c r="K48" s="142">
        <v>482</v>
      </c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</row>
    <row r="49" spans="1:22" x14ac:dyDescent="0.25">
      <c r="A49" s="140" t="s">
        <v>95</v>
      </c>
      <c r="B49" s="141"/>
      <c r="C49" s="141"/>
      <c r="D49" s="141"/>
      <c r="E49" s="141"/>
      <c r="F49" s="141"/>
      <c r="G49" s="141"/>
      <c r="H49" s="142">
        <v>56</v>
      </c>
      <c r="I49" s="142"/>
      <c r="J49" s="142"/>
      <c r="K49" s="142">
        <v>157</v>
      </c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</row>
    <row r="50" spans="1:22" x14ac:dyDescent="0.25">
      <c r="A50" s="140" t="s">
        <v>96</v>
      </c>
      <c r="B50" s="141"/>
      <c r="C50" s="141"/>
      <c r="D50" s="141"/>
      <c r="E50" s="141"/>
      <c r="F50" s="141"/>
      <c r="G50" s="141"/>
      <c r="H50" s="142">
        <v>0</v>
      </c>
      <c r="I50" s="142"/>
      <c r="J50" s="142"/>
      <c r="K50" s="142">
        <v>1</v>
      </c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</row>
    <row r="51" spans="1:22" x14ac:dyDescent="0.25">
      <c r="A51" s="143" t="s">
        <v>97</v>
      </c>
      <c r="B51" s="144"/>
      <c r="C51" s="144"/>
      <c r="D51" s="144"/>
      <c r="E51" s="144"/>
      <c r="F51" s="144"/>
      <c r="G51" s="144"/>
      <c r="H51" s="145">
        <v>41</v>
      </c>
      <c r="I51" s="145"/>
      <c r="J51" s="145"/>
      <c r="K51" s="145">
        <v>424</v>
      </c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</row>
    <row r="52" spans="1:22" x14ac:dyDescent="0.25">
      <c r="A52" s="143" t="s">
        <v>98</v>
      </c>
      <c r="B52" s="144"/>
      <c r="C52" s="144"/>
      <c r="D52" s="144"/>
      <c r="E52" s="144"/>
      <c r="F52" s="144"/>
      <c r="G52" s="144"/>
      <c r="H52" s="145">
        <v>24</v>
      </c>
      <c r="I52" s="145"/>
      <c r="J52" s="145"/>
      <c r="K52" s="145">
        <v>231</v>
      </c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</row>
    <row r="53" spans="1:22" x14ac:dyDescent="0.25">
      <c r="A53" s="143" t="s">
        <v>99</v>
      </c>
      <c r="B53" s="144"/>
      <c r="C53" s="144"/>
      <c r="D53" s="144"/>
      <c r="E53" s="144"/>
      <c r="F53" s="144"/>
      <c r="G53" s="144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</row>
    <row r="54" spans="1:22" ht="30" customHeight="1" x14ac:dyDescent="0.25">
      <c r="A54" s="140" t="s">
        <v>100</v>
      </c>
      <c r="B54" s="141"/>
      <c r="C54" s="141"/>
      <c r="D54" s="141"/>
      <c r="E54" s="141"/>
      <c r="F54" s="141"/>
      <c r="G54" s="141"/>
      <c r="H54" s="142">
        <v>161</v>
      </c>
      <c r="I54" s="142"/>
      <c r="J54" s="142"/>
      <c r="K54" s="142">
        <v>1295</v>
      </c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</row>
    <row r="55" spans="1:22" x14ac:dyDescent="0.25">
      <c r="A55" s="140" t="s">
        <v>101</v>
      </c>
      <c r="B55" s="141"/>
      <c r="C55" s="141"/>
      <c r="D55" s="141"/>
      <c r="E55" s="141"/>
      <c r="F55" s="141"/>
      <c r="G55" s="141"/>
      <c r="H55" s="142">
        <v>161</v>
      </c>
      <c r="I55" s="142"/>
      <c r="J55" s="142"/>
      <c r="K55" s="142">
        <v>1295</v>
      </c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</row>
    <row r="56" spans="1:22" ht="30" customHeight="1" x14ac:dyDescent="0.25">
      <c r="A56" s="140" t="s">
        <v>102</v>
      </c>
      <c r="B56" s="141"/>
      <c r="C56" s="141"/>
      <c r="D56" s="141"/>
      <c r="E56" s="141"/>
      <c r="F56" s="141"/>
      <c r="G56" s="141"/>
      <c r="H56" s="142">
        <v>11.99</v>
      </c>
      <c r="I56" s="142"/>
      <c r="J56" s="142"/>
      <c r="K56" s="142">
        <v>47.74</v>
      </c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</row>
    <row r="57" spans="1:22" x14ac:dyDescent="0.25">
      <c r="A57" s="143" t="s">
        <v>103</v>
      </c>
      <c r="B57" s="144"/>
      <c r="C57" s="144"/>
      <c r="D57" s="144"/>
      <c r="E57" s="144"/>
      <c r="F57" s="144"/>
      <c r="G57" s="144"/>
      <c r="H57" s="145">
        <v>172.99</v>
      </c>
      <c r="I57" s="145"/>
      <c r="J57" s="145"/>
      <c r="K57" s="145">
        <v>1342.74</v>
      </c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61</v>
      </c>
      <c r="D59" s="48"/>
      <c r="E59" s="48"/>
      <c r="F59" s="48"/>
      <c r="G59" s="48"/>
      <c r="H59" s="74">
        <f>IF(ISBLANK(Y30),"",ROUND(Z30/Y30,2)*100)</f>
        <v>103</v>
      </c>
      <c r="I59" s="48"/>
      <c r="J59" s="48"/>
      <c r="K59" s="74">
        <f>IF(ISBLANK(Y31),"",ROUND(Z31/Y31,2)*100)</f>
        <v>88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62</v>
      </c>
      <c r="D60" s="48"/>
      <c r="E60" s="48"/>
      <c r="F60" s="48"/>
      <c r="G60" s="48"/>
      <c r="H60" s="45">
        <f>IF(ISBLANK(Y30),"",ROUND(AA30/Y30,2)*100)</f>
        <v>60</v>
      </c>
      <c r="I60" s="48"/>
      <c r="J60" s="48"/>
      <c r="K60" s="45">
        <f>IF(ISBLANK(Y31),"",ROUND(AA31/Y31,2)*100)</f>
        <v>48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68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69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8">
    <mergeCell ref="A54:G54"/>
    <mergeCell ref="A55:G55"/>
    <mergeCell ref="A56:G56"/>
    <mergeCell ref="A57:G57"/>
    <mergeCell ref="A48:G48"/>
    <mergeCell ref="A49:G49"/>
    <mergeCell ref="A50:G50"/>
    <mergeCell ref="A51:G51"/>
    <mergeCell ref="A52:G52"/>
    <mergeCell ref="A53:G53"/>
    <mergeCell ref="A40:V40"/>
    <mergeCell ref="A41:V41"/>
    <mergeCell ref="A43:V43"/>
    <mergeCell ref="A44:V44"/>
    <mergeCell ref="A46:G46"/>
    <mergeCell ref="A47:G4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104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172.99/1000</f>
        <v>0.17299</v>
      </c>
      <c r="H11" s="85"/>
      <c r="I11" s="55" t="s">
        <v>5</v>
      </c>
      <c r="J11" s="86">
        <f>1342.74/1000</f>
        <v>1.34274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3.79E-3</v>
      </c>
      <c r="H14" s="85"/>
      <c r="I14" s="55" t="s">
        <v>7</v>
      </c>
      <c r="J14" s="86">
        <f>(P14+P15)/1000</f>
        <v>3.79E-3</v>
      </c>
      <c r="K14" s="87"/>
      <c r="L14" s="58">
        <v>40</v>
      </c>
      <c r="M14" s="35" t="s">
        <v>7</v>
      </c>
      <c r="N14" s="57"/>
      <c r="O14" s="26">
        <v>3.79</v>
      </c>
      <c r="P14" s="27">
        <v>3.79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40/1000</f>
        <v>0.04</v>
      </c>
      <c r="H15" s="117"/>
      <c r="I15" s="55" t="s">
        <v>5</v>
      </c>
      <c r="J15" s="86">
        <f>482/1000</f>
        <v>0.48199999999999998</v>
      </c>
      <c r="K15" s="87"/>
      <c r="L15" s="59">
        <v>482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6" t="s">
        <v>105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</row>
    <row r="25" spans="1:23" ht="19.350000000000001" customHeight="1" x14ac:dyDescent="0.25">
      <c r="A25" s="128" t="s">
        <v>106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48">
        <v>1</v>
      </c>
      <c r="B26" s="149" t="s">
        <v>107</v>
      </c>
      <c r="C26" s="132" t="s">
        <v>108</v>
      </c>
      <c r="D26" s="150" t="s">
        <v>109</v>
      </c>
      <c r="E26" s="151">
        <v>3.22</v>
      </c>
      <c r="F26" s="133" t="s">
        <v>110</v>
      </c>
      <c r="G26" s="133">
        <v>33.26</v>
      </c>
      <c r="H26" s="152"/>
      <c r="I26" s="152"/>
      <c r="J26" s="133" t="s">
        <v>111</v>
      </c>
      <c r="K26" s="133">
        <v>399.44</v>
      </c>
      <c r="L26" s="153"/>
      <c r="M26" s="152">
        <f>IF(ISNUMBER(K26/G26),IF(NOT(K26/G26=0),K26/G26, " "), " ")</f>
        <v>12.009621166566447</v>
      </c>
      <c r="N26" s="150"/>
    </row>
    <row r="27" spans="1:23" s="29" customFormat="1" ht="22.8" x14ac:dyDescent="0.25">
      <c r="A27" s="148">
        <v>2</v>
      </c>
      <c r="B27" s="149" t="s">
        <v>112</v>
      </c>
      <c r="C27" s="132" t="s">
        <v>113</v>
      </c>
      <c r="D27" s="150" t="s">
        <v>109</v>
      </c>
      <c r="E27" s="151">
        <v>0.56999999999999995</v>
      </c>
      <c r="F27" s="133" t="s">
        <v>114</v>
      </c>
      <c r="G27" s="133">
        <v>6.86</v>
      </c>
      <c r="H27" s="152"/>
      <c r="I27" s="152"/>
      <c r="J27" s="133" t="s">
        <v>115</v>
      </c>
      <c r="K27" s="133">
        <v>82.27</v>
      </c>
      <c r="L27" s="153"/>
      <c r="M27" s="152">
        <f>IF(ISNUMBER(K27/G27),IF(NOT(K27/G27=0),K27/G27, " "), " ")</f>
        <v>11.99271137026239</v>
      </c>
      <c r="N27" s="150"/>
    </row>
    <row r="28" spans="1:23" s="29" customFormat="1" ht="19.350000000000001" customHeight="1" x14ac:dyDescent="0.25">
      <c r="A28" s="128" t="s">
        <v>116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</row>
    <row r="29" spans="1:23" s="29" customFormat="1" ht="22.8" x14ac:dyDescent="0.25">
      <c r="A29" s="148">
        <v>3</v>
      </c>
      <c r="B29" s="149" t="s">
        <v>117</v>
      </c>
      <c r="C29" s="132" t="s">
        <v>118</v>
      </c>
      <c r="D29" s="150" t="s">
        <v>119</v>
      </c>
      <c r="E29" s="151">
        <v>4.0000000000000001E-3</v>
      </c>
      <c r="F29" s="133" t="s">
        <v>120</v>
      </c>
      <c r="G29" s="133">
        <v>0.17</v>
      </c>
      <c r="H29" s="152">
        <v>228.81</v>
      </c>
      <c r="I29" s="152">
        <v>0.92</v>
      </c>
      <c r="J29" s="133" t="s">
        <v>121</v>
      </c>
      <c r="K29" s="133">
        <v>0.93</v>
      </c>
      <c r="L29" s="153"/>
      <c r="M29" s="152">
        <f>IF(ISNUMBER(K29/G29),IF(NOT(K29/G29=0),K29/G29, " "), " ")</f>
        <v>5.4705882352941178</v>
      </c>
      <c r="N29" s="150" t="s">
        <v>122</v>
      </c>
    </row>
    <row r="30" spans="1:23" ht="45.6" x14ac:dyDescent="0.25">
      <c r="A30" s="148">
        <v>4</v>
      </c>
      <c r="B30" s="149" t="s">
        <v>123</v>
      </c>
      <c r="C30" s="132" t="s">
        <v>124</v>
      </c>
      <c r="D30" s="150" t="s">
        <v>119</v>
      </c>
      <c r="E30" s="151">
        <v>0.2</v>
      </c>
      <c r="F30" s="133" t="s">
        <v>125</v>
      </c>
      <c r="G30" s="133">
        <v>4.5599999999999996</v>
      </c>
      <c r="H30" s="152">
        <v>119.32</v>
      </c>
      <c r="I30" s="152">
        <v>23.86</v>
      </c>
      <c r="J30" s="133" t="s">
        <v>126</v>
      </c>
      <c r="K30" s="133">
        <v>24.4</v>
      </c>
      <c r="L30" s="153"/>
      <c r="M30" s="152">
        <f>IF(ISNUMBER(K30/G30),IF(NOT(K30/G30=0),K30/G30, " "), " ")</f>
        <v>5.3508771929824563</v>
      </c>
      <c r="N30" s="150" t="s">
        <v>127</v>
      </c>
    </row>
    <row r="31" spans="1:23" ht="34.200000000000003" x14ac:dyDescent="0.25">
      <c r="A31" s="148">
        <v>5</v>
      </c>
      <c r="B31" s="149" t="s">
        <v>128</v>
      </c>
      <c r="C31" s="132" t="s">
        <v>129</v>
      </c>
      <c r="D31" s="150" t="s">
        <v>130</v>
      </c>
      <c r="E31" s="151">
        <v>5.0000000000000001E-4</v>
      </c>
      <c r="F31" s="133" t="s">
        <v>131</v>
      </c>
      <c r="G31" s="133">
        <v>10.46</v>
      </c>
      <c r="H31" s="152">
        <v>55802.95</v>
      </c>
      <c r="I31" s="152">
        <v>27.9</v>
      </c>
      <c r="J31" s="133" t="s">
        <v>132</v>
      </c>
      <c r="K31" s="133">
        <v>28.62</v>
      </c>
      <c r="L31" s="153"/>
      <c r="M31" s="152">
        <f>IF(ISNUMBER(K31/G31),IF(NOT(K31/G31=0),K31/G31, " "), " ")</f>
        <v>2.736137667304015</v>
      </c>
      <c r="N31" s="150" t="s">
        <v>133</v>
      </c>
    </row>
    <row r="32" spans="1:23" ht="22.8" x14ac:dyDescent="0.25">
      <c r="A32" s="148">
        <v>6</v>
      </c>
      <c r="B32" s="149" t="s">
        <v>134</v>
      </c>
      <c r="C32" s="132" t="s">
        <v>135</v>
      </c>
      <c r="D32" s="150" t="s">
        <v>136</v>
      </c>
      <c r="E32" s="151">
        <v>2</v>
      </c>
      <c r="F32" s="133" t="s">
        <v>137</v>
      </c>
      <c r="G32" s="133">
        <v>37.200000000000003</v>
      </c>
      <c r="H32" s="152">
        <v>40.729999999999997</v>
      </c>
      <c r="I32" s="152">
        <v>81.459999999999994</v>
      </c>
      <c r="J32" s="133" t="s">
        <v>138</v>
      </c>
      <c r="K32" s="133">
        <v>83.42</v>
      </c>
      <c r="L32" s="153"/>
      <c r="M32" s="152">
        <f>IF(ISNUMBER(K32/G32),IF(NOT(K32/G32=0),K32/G32, " "), " ")</f>
        <v>2.2424731182795696</v>
      </c>
      <c r="N32" s="150" t="s">
        <v>139</v>
      </c>
    </row>
    <row r="33" spans="1:14" ht="34.200000000000003" x14ac:dyDescent="0.25">
      <c r="A33" s="154">
        <v>7</v>
      </c>
      <c r="B33" s="155" t="s">
        <v>140</v>
      </c>
      <c r="C33" s="136" t="s">
        <v>141</v>
      </c>
      <c r="D33" s="156" t="s">
        <v>142</v>
      </c>
      <c r="E33" s="157">
        <v>0.78</v>
      </c>
      <c r="F33" s="138" t="s">
        <v>143</v>
      </c>
      <c r="G33" s="138">
        <v>2.4300000000000002</v>
      </c>
      <c r="H33" s="158">
        <v>22.32</v>
      </c>
      <c r="I33" s="158">
        <v>17.41</v>
      </c>
      <c r="J33" s="138" t="s">
        <v>144</v>
      </c>
      <c r="K33" s="138">
        <v>17.760000000000002</v>
      </c>
      <c r="L33" s="159"/>
      <c r="M33" s="158">
        <f>IF(ISNUMBER(K33/G33),IF(NOT(K33/G33=0),K33/G33, " "), " ")</f>
        <v>7.3086419753086425</v>
      </c>
      <c r="N33" s="156" t="s">
        <v>145</v>
      </c>
    </row>
    <row r="34" spans="1:14" x14ac:dyDescent="0.25">
      <c r="A34" s="140" t="s">
        <v>90</v>
      </c>
      <c r="B34" s="141"/>
      <c r="C34" s="141"/>
      <c r="D34" s="141"/>
      <c r="E34" s="141"/>
      <c r="F34" s="141"/>
      <c r="G34" s="160">
        <v>96</v>
      </c>
      <c r="H34" s="161"/>
      <c r="I34" s="161"/>
      <c r="J34" s="161"/>
      <c r="K34" s="160">
        <v>640</v>
      </c>
      <c r="L34" s="162"/>
      <c r="M34" s="160">
        <f ca="1">IF(ISNUMBER(INDIRECT("K" &amp; ROW())/INDIRECT("G" &amp; ROW())),INDIRECT("K" &amp; ROW())/INDIRECT("G" &amp; ROW()), " ")</f>
        <v>6.666666666666667</v>
      </c>
      <c r="N34" s="142" t="s">
        <v>146</v>
      </c>
    </row>
    <row r="35" spans="1:14" x14ac:dyDescent="0.25">
      <c r="A35" s="140" t="s">
        <v>93</v>
      </c>
      <c r="B35" s="141"/>
      <c r="C35" s="141"/>
      <c r="D35" s="141"/>
      <c r="E35" s="141"/>
      <c r="F35" s="141"/>
      <c r="G35" s="160"/>
      <c r="H35" s="161"/>
      <c r="I35" s="161"/>
      <c r="J35" s="161"/>
      <c r="K35" s="160"/>
      <c r="L35" s="162"/>
      <c r="M35" s="160" t="str">
        <f ca="1">IF(ISNUMBER(INDIRECT("K" &amp; ROW())/INDIRECT("G" &amp; ROW())),INDIRECT("K" &amp; ROW())/INDIRECT("G" &amp; ROW()), " ")</f>
        <v xml:space="preserve"> </v>
      </c>
      <c r="N35" s="142" t="s">
        <v>146</v>
      </c>
    </row>
    <row r="36" spans="1:14" x14ac:dyDescent="0.25">
      <c r="A36" s="140" t="s">
        <v>94</v>
      </c>
      <c r="B36" s="141"/>
      <c r="C36" s="141"/>
      <c r="D36" s="141"/>
      <c r="E36" s="141"/>
      <c r="F36" s="141"/>
      <c r="G36" s="160">
        <v>40</v>
      </c>
      <c r="H36" s="161"/>
      <c r="I36" s="161"/>
      <c r="J36" s="161"/>
      <c r="K36" s="160">
        <v>482</v>
      </c>
      <c r="L36" s="162"/>
      <c r="M36" s="160">
        <f ca="1">IF(ISNUMBER(INDIRECT("K" &amp; ROW())/INDIRECT("G" &amp; ROW())),INDIRECT("K" &amp; ROW())/INDIRECT("G" &amp; ROW()), " ")</f>
        <v>12.05</v>
      </c>
      <c r="N36" s="142" t="s">
        <v>146</v>
      </c>
    </row>
    <row r="37" spans="1:14" x14ac:dyDescent="0.25">
      <c r="A37" s="140" t="s">
        <v>95</v>
      </c>
      <c r="B37" s="141"/>
      <c r="C37" s="141"/>
      <c r="D37" s="141"/>
      <c r="E37" s="141"/>
      <c r="F37" s="141"/>
      <c r="G37" s="160">
        <v>56</v>
      </c>
      <c r="H37" s="161"/>
      <c r="I37" s="161"/>
      <c r="J37" s="161"/>
      <c r="K37" s="160">
        <v>157</v>
      </c>
      <c r="L37" s="162"/>
      <c r="M37" s="160">
        <f ca="1">IF(ISNUMBER(INDIRECT("K" &amp; ROW())/INDIRECT("G" &amp; ROW())),INDIRECT("K" &amp; ROW())/INDIRECT("G" &amp; ROW()), " ")</f>
        <v>2.8035714285714284</v>
      </c>
      <c r="N37" s="142" t="s">
        <v>146</v>
      </c>
    </row>
    <row r="38" spans="1:14" x14ac:dyDescent="0.25">
      <c r="A38" s="140" t="s">
        <v>96</v>
      </c>
      <c r="B38" s="141"/>
      <c r="C38" s="141"/>
      <c r="D38" s="141"/>
      <c r="E38" s="141"/>
      <c r="F38" s="141"/>
      <c r="G38" s="160">
        <v>0</v>
      </c>
      <c r="H38" s="161"/>
      <c r="I38" s="161"/>
      <c r="J38" s="161"/>
      <c r="K38" s="160">
        <v>1</v>
      </c>
      <c r="L38" s="162"/>
      <c r="M38" s="160" t="str">
        <f ca="1">IF(ISNUMBER(INDIRECT("K" &amp; ROW())/INDIRECT("G" &amp; ROW())),INDIRECT("K" &amp; ROW())/INDIRECT("G" &amp; ROW()), " ")</f>
        <v xml:space="preserve"> </v>
      </c>
      <c r="N38" s="142" t="s">
        <v>146</v>
      </c>
    </row>
    <row r="39" spans="1:14" x14ac:dyDescent="0.25">
      <c r="A39" s="143" t="s">
        <v>97</v>
      </c>
      <c r="B39" s="144"/>
      <c r="C39" s="144"/>
      <c r="D39" s="144"/>
      <c r="E39" s="144"/>
      <c r="F39" s="144"/>
      <c r="G39" s="163">
        <v>41</v>
      </c>
      <c r="H39" s="164"/>
      <c r="I39" s="164"/>
      <c r="J39" s="164"/>
      <c r="K39" s="163">
        <v>424</v>
      </c>
      <c r="L39" s="165"/>
      <c r="M39" s="163">
        <f ca="1">IF(ISNUMBER(INDIRECT("K" &amp; ROW())/INDIRECT("G" &amp; ROW())),INDIRECT("K" &amp; ROW())/INDIRECT("G" &amp; ROW()), " ")</f>
        <v>10.341463414634147</v>
      </c>
      <c r="N39" s="145" t="s">
        <v>146</v>
      </c>
    </row>
    <row r="40" spans="1:14" x14ac:dyDescent="0.25">
      <c r="A40" s="143" t="s">
        <v>98</v>
      </c>
      <c r="B40" s="144"/>
      <c r="C40" s="144"/>
      <c r="D40" s="144"/>
      <c r="E40" s="144"/>
      <c r="F40" s="144"/>
      <c r="G40" s="163">
        <v>24</v>
      </c>
      <c r="H40" s="164"/>
      <c r="I40" s="164"/>
      <c r="J40" s="164"/>
      <c r="K40" s="163">
        <v>231</v>
      </c>
      <c r="L40" s="165"/>
      <c r="M40" s="163">
        <f ca="1">IF(ISNUMBER(INDIRECT("K" &amp; ROW())/INDIRECT("G" &amp; ROW())),INDIRECT("K" &amp; ROW())/INDIRECT("G" &amp; ROW()), " ")</f>
        <v>9.625</v>
      </c>
      <c r="N40" s="145" t="s">
        <v>146</v>
      </c>
    </row>
    <row r="41" spans="1:14" x14ac:dyDescent="0.25">
      <c r="A41" s="143" t="s">
        <v>99</v>
      </c>
      <c r="B41" s="144"/>
      <c r="C41" s="144"/>
      <c r="D41" s="144"/>
      <c r="E41" s="144"/>
      <c r="F41" s="144"/>
      <c r="G41" s="163"/>
      <c r="H41" s="164"/>
      <c r="I41" s="164"/>
      <c r="J41" s="164"/>
      <c r="K41" s="163"/>
      <c r="L41" s="165"/>
      <c r="M41" s="163" t="str">
        <f ca="1">IF(ISNUMBER(INDIRECT("K" &amp; ROW())/INDIRECT("G" &amp; ROW())),INDIRECT("K" &amp; ROW())/INDIRECT("G" &amp; ROW()), " ")</f>
        <v xml:space="preserve"> </v>
      </c>
      <c r="N41" s="145" t="s">
        <v>146</v>
      </c>
    </row>
    <row r="42" spans="1:14" ht="30" customHeight="1" x14ac:dyDescent="0.25">
      <c r="A42" s="140" t="s">
        <v>100</v>
      </c>
      <c r="B42" s="141"/>
      <c r="C42" s="141"/>
      <c r="D42" s="141"/>
      <c r="E42" s="141"/>
      <c r="F42" s="141"/>
      <c r="G42" s="160">
        <v>161</v>
      </c>
      <c r="H42" s="161"/>
      <c r="I42" s="161"/>
      <c r="J42" s="161"/>
      <c r="K42" s="160">
        <v>1295</v>
      </c>
      <c r="L42" s="162"/>
      <c r="M42" s="160">
        <f ca="1">IF(ISNUMBER(INDIRECT("K" &amp; ROW())/INDIRECT("G" &amp; ROW())),INDIRECT("K" &amp; ROW())/INDIRECT("G" &amp; ROW()), " ")</f>
        <v>8.0434782608695645</v>
      </c>
      <c r="N42" s="142" t="s">
        <v>146</v>
      </c>
    </row>
    <row r="43" spans="1:14" x14ac:dyDescent="0.25">
      <c r="A43" s="140" t="s">
        <v>101</v>
      </c>
      <c r="B43" s="141"/>
      <c r="C43" s="141"/>
      <c r="D43" s="141"/>
      <c r="E43" s="141"/>
      <c r="F43" s="141"/>
      <c r="G43" s="160">
        <v>161</v>
      </c>
      <c r="H43" s="161"/>
      <c r="I43" s="161"/>
      <c r="J43" s="161"/>
      <c r="K43" s="160">
        <v>1295</v>
      </c>
      <c r="L43" s="162"/>
      <c r="M43" s="160">
        <f ca="1">IF(ISNUMBER(INDIRECT("K" &amp; ROW())/INDIRECT("G" &amp; ROW())),INDIRECT("K" &amp; ROW())/INDIRECT("G" &amp; ROW()), " ")</f>
        <v>8.0434782608695645</v>
      </c>
      <c r="N43" s="142" t="s">
        <v>146</v>
      </c>
    </row>
    <row r="44" spans="1:14" ht="30" customHeight="1" x14ac:dyDescent="0.25">
      <c r="A44" s="140" t="s">
        <v>102</v>
      </c>
      <c r="B44" s="141"/>
      <c r="C44" s="141"/>
      <c r="D44" s="141"/>
      <c r="E44" s="141"/>
      <c r="F44" s="141"/>
      <c r="G44" s="160">
        <v>11.99</v>
      </c>
      <c r="H44" s="161"/>
      <c r="I44" s="161"/>
      <c r="J44" s="161"/>
      <c r="K44" s="160">
        <v>47.74</v>
      </c>
      <c r="L44" s="162"/>
      <c r="M44" s="160">
        <f ca="1">IF(ISNUMBER(INDIRECT("K" &amp; ROW())/INDIRECT("G" &amp; ROW())),INDIRECT("K" &amp; ROW())/INDIRECT("G" &amp; ROW()), " ")</f>
        <v>3.9816513761467891</v>
      </c>
      <c r="N44" s="142" t="s">
        <v>146</v>
      </c>
    </row>
    <row r="45" spans="1:14" x14ac:dyDescent="0.25">
      <c r="A45" s="143" t="s">
        <v>103</v>
      </c>
      <c r="B45" s="144"/>
      <c r="C45" s="144"/>
      <c r="D45" s="144"/>
      <c r="E45" s="144"/>
      <c r="F45" s="144"/>
      <c r="G45" s="163">
        <v>172.99</v>
      </c>
      <c r="H45" s="164"/>
      <c r="I45" s="164"/>
      <c r="J45" s="164"/>
      <c r="K45" s="163">
        <v>1342.74</v>
      </c>
      <c r="L45" s="165"/>
      <c r="M45" s="163">
        <f ca="1">IF(ISNUMBER(INDIRECT("K" &amp; ROW())/INDIRECT("G" &amp; ROW())),INDIRECT("K" &amp; ROW())/INDIRECT("G" &amp; ROW()), " ")</f>
        <v>7.7619515578935196</v>
      </c>
      <c r="N45" s="145" t="s">
        <v>146</v>
      </c>
    </row>
    <row r="46" spans="1:14" x14ac:dyDescent="0.25">
      <c r="A46" s="48"/>
      <c r="G46" s="67"/>
      <c r="H46" s="68"/>
      <c r="I46" s="68"/>
      <c r="J46" s="68"/>
      <c r="K46" s="67"/>
      <c r="L46" s="69"/>
      <c r="M46" s="67"/>
      <c r="N46" s="48"/>
    </row>
    <row r="47" spans="1:14" x14ac:dyDescent="0.25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68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  <row r="49" spans="1:14" x14ac:dyDescent="0.25">
      <c r="A49" s="3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70"/>
      <c r="M49" s="29"/>
      <c r="N49" s="29"/>
    </row>
    <row r="50" spans="1:14" x14ac:dyDescent="0.25">
      <c r="A50" s="75" t="s">
        <v>69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70"/>
      <c r="M50" s="29"/>
      <c r="N50" s="29"/>
    </row>
  </sheetData>
  <mergeCells count="42">
    <mergeCell ref="A43:F43"/>
    <mergeCell ref="A44:F44"/>
    <mergeCell ref="A45:F45"/>
    <mergeCell ref="A37:F37"/>
    <mergeCell ref="A38:F38"/>
    <mergeCell ref="A39:F39"/>
    <mergeCell ref="A40:F40"/>
    <mergeCell ref="A41:F41"/>
    <mergeCell ref="A42:F42"/>
    <mergeCell ref="A24:N24"/>
    <mergeCell ref="A25:N25"/>
    <mergeCell ref="A28:N28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2015-12-04T03:07:31Z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