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5" i="16"/>
  <c r="M39" i="16"/>
  <c r="M43" i="16"/>
  <c r="M36" i="16"/>
  <c r="M40" i="16"/>
  <c r="M37" i="16"/>
  <c r="M41" i="16"/>
  <c r="M38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<sst xmlns="http://schemas.openxmlformats.org/spreadsheetml/2006/main" count="230" uniqueCount="152">
  <si>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</si>
  <si>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</si>
  <si>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</si>
  <si>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</si>
  <si>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</si>
  <si>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</si>
  <si>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</si>
  <si>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</si>
  <si>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</si>
  <si>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</si>
  <si>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</si>
  <si>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</si>
  <si>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</si>
  <si>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</si>
  <si>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</si>
  <si>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</si>
  <si>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</si>
  <si>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</si>
  <si>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</si>
  <si>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</si>
  <si>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</si>
  <si>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</si>
  <si>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</si>
  <si>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</si>
  <si>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</si>
  <si>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</si>
  <si>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</si>
  <si>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</si>
  <si>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</si>
  <si>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</si>
  <si>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</si>
  <si>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</si>
  <si>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</si>
  <si>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</si>
  <si>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</si>
  <si>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</si>
  <si>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</si>
  <si>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</si>
  <si>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</si>
  <si>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</si>
  <si>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</si>
  <si>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</si>
  <si>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</si>
  <si>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</si>
  <si>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</si>
  <si>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</si>
  <si>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</si>
  <si>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</si>
  <si>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</si>
  <si>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</si>
  <si>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</si>
  <si>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</si>
  <si>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</si>
  <si>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</si>
  <si>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</si>
  <si>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</si>
  <si>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</si>
  <si>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</si>
  <si>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</si>
  <si>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</si>
  <si>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</si>
  <si>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</si>
  <si>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</si>
  <si>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</si>
  <si>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</si>
  <si>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</si>
  <si>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</si>
  <si>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</si>
  <si>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Больничная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</si>
  <si>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</si>
  <si>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</si>
  <si>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</si>
  <si>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</si>
  <si>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</si>
  <si>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</si>
  <si>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</si>
  <si>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</si>
  <si>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Ремонт групповых щитков на лестничной клетке без ремонта автоматов
100 шт.
НР 85% от ФОТ
СП 65% от ФОТ</t>
  </si>
  <si>
    <t>0,2
85
65</t>
  </si>
  <si>
    <t>293,54
249,51
190,8</t>
  </si>
  <si>
    <t>3522,99
2994,54
2289,94</t>
  </si>
  <si>
    <t>ТЕРр67-11-1
Смена патронов
100 шт.
НР 85% от ФОТ
СП 65% от ФОТ</t>
  </si>
  <si>
    <t>390,46
_____
426</t>
  </si>
  <si>
    <t>163,29
66,38
50,76</t>
  </si>
  <si>
    <t>78,09
_____
85,2</t>
  </si>
  <si>
    <t>1212,73
796,73
609,26</t>
  </si>
  <si>
    <t>937,33
_____
275,4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</si>
  <si>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</si>
  <si>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</si>
  <si>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</si>
  <si>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</si>
  <si>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311,24
156,25
119,48</t>
  </si>
  <si>
    <t>183,82
_____
127,42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</si>
  <si>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</si>
  <si>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</si>
  <si>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</si>
  <si>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</si>
  <si>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</si>
  <si>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225,91
112,77
86,24</t>
  </si>
  <si>
    <t>132,67
_____
93,24</t>
  </si>
  <si>
    <t>Итого прямые затраты по акту</t>
  </si>
  <si>
    <t>533,37
_____
169,28</t>
  </si>
  <si>
    <t>6401,41
_____
496,06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</si>
  <si>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</si>
  <si>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</si>
  <si>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</si>
  <si>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</si>
  <si>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</si>
  <si>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</si>
  <si>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</si>
  <si>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</si>
  <si>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</si>
  <si>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</si>
  <si>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</si>
  <si>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</si>
  <si>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</si>
  <si>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</si>
  <si>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</si>
  <si>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</si>
  <si>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</si>
  <si>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</si>
  <si>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</si>
  <si>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</si>
  <si>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</si>
  <si>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</si>
  <si>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</si>
  <si>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</si>
  <si>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</si>
  <si>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</si>
  <si>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</si>
  <si>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</si>
  <si>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</si>
  <si>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</si>
  <si>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</si>
  <si>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</si>
  <si>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</si>
  <si>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</si>
  <si>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</si>
  <si>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</si>
  <si>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</si>
  <si>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</si>
  <si>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</si>
  <si>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</si>
  <si>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</si>
  <si>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</si>
  <si>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</si>
  <si>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</si>
  <si>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</si>
  <si>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</si>
  <si>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</si>
  <si>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Больничная 1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</si>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</sst>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46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45.57</v>
      </c>
      <c r="X14" s="27">
        <v>45.57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1502.7/1000</f>
        <v>1.5027000000000001</v>
      </c>
      <c r="I27" s="85"/>
      <c r="J27" s="35" t="s">
        <v>6</v>
      </c>
      <c r="K27" s="86">
        <f>16499.59/1000</f>
        <v>16.499590000000001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1502.7/1000</f>
        <v>1.5027000000000001</v>
      </c>
      <c r="I29" s="85"/>
      <c r="J29" s="35" t="s">
        <v>6</v>
      </c>
      <c r="K29" s="86">
        <f>16499.59/1000</f>
        <v>16.499590000000001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4.5569999999999999E-2</v>
      </c>
      <c r="I30" s="85"/>
      <c r="J30" s="35" t="s">
        <v>8</v>
      </c>
      <c r="K30" s="86">
        <f>(X14+X15)/1000</f>
        <v>4.5569999999999999E-2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533.37</v>
      </c>
      <c r="Z30" s="71">
        <v>453.36</v>
      </c>
      <c r="AA30" s="71">
        <v>346.69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533.37/1000</f>
        <v>0.53337000000000001</v>
      </c>
      <c r="I31" s="85"/>
      <c r="J31" s="35" t="s">
        <v>6</v>
      </c>
      <c r="K31" s="86">
        <f>6401.41/1000</f>
        <v>6.4014100000000003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6401.41</v>
      </c>
      <c r="Z31" s="72">
        <v>5441.2</v>
      </c>
      <c r="AA31" s="72">
        <v>4160.92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3522.99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94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702.65</v>
      </c>
      <c r="I46" s="144" t="s">
        <v>101</v>
      </c>
      <c r="J46" s="144"/>
      <c r="K46" s="144">
        <v>6897.47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533.37</v>
      </c>
      <c r="I48" s="144"/>
      <c r="J48" s="144"/>
      <c r="K48" s="144">
        <v>6401.41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169.28</v>
      </c>
      <c r="I49" s="144"/>
      <c r="J49" s="144"/>
      <c r="K49" s="144">
        <v>496.06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453.36</v>
      </c>
      <c r="I50" s="147"/>
      <c r="J50" s="147"/>
      <c r="K50" s="147">
        <v>5441.2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346.69</v>
      </c>
      <c r="I51" s="147"/>
      <c r="J51" s="147"/>
      <c r="K51" s="147">
        <v>4160.92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1502.7</v>
      </c>
      <c r="I53" s="144"/>
      <c r="J53" s="144"/>
      <c r="K53" s="144">
        <v>16499.59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1502.7</v>
      </c>
      <c r="I54" s="144"/>
      <c r="J54" s="144"/>
      <c r="K54" s="144">
        <v>16499.59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1502.7</v>
      </c>
      <c r="I55" s="147"/>
      <c r="J55" s="147"/>
      <c r="K55" s="147">
        <v>16499.59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1502.7/1000</f>
        <v>1.5027000000000001</v>
      </c>
      <c r="H11" s="85"/>
      <c r="I11" s="55" t="s">
        <v>6</v>
      </c>
      <c r="J11" s="86">
        <f>16499.59/1000</f>
        <v>16.499590000000001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1502.7/1000</f>
        <v>1.5027000000000001</v>
      </c>
      <c r="H13" s="122"/>
      <c r="I13" s="55" t="s">
        <v>6</v>
      </c>
      <c r="J13" s="86">
        <f>16499.59/1000</f>
        <v>16.499590000000001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4.5569999999999999E-2</v>
      </c>
      <c r="H14" s="85"/>
      <c r="I14" s="55" t="s">
        <v>8</v>
      </c>
      <c r="J14" s="86">
        <f>(P14+P15)/1000</f>
        <v>4.5569999999999999E-2</v>
      </c>
      <c r="K14" s="87"/>
      <c r="L14" s="58">
        <v>533.37</v>
      </c>
      <c r="M14" s="35" t="s">
        <v>8</v>
      </c>
      <c r="N14" s="57"/>
      <c r="O14" s="26">
        <v>45.57</v>
      </c>
      <c r="P14" s="27">
        <v>45.57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533.37/1000</f>
        <v>0.53337000000000001</v>
      </c>
      <c r="H15" s="117"/>
      <c r="I15" s="55" t="s">
        <v>6</v>
      </c>
      <c r="J15" s="86">
        <f>6401.41/1000</f>
        <v>6.4014100000000003</v>
      </c>
      <c r="K15" s="87"/>
      <c r="L15" s="59">
        <v>6401.41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7.92</v>
      </c>
      <c r="F26" s="134" t="s">
        <v>117</v>
      </c>
      <c r="G26" s="134">
        <v>78.09</v>
      </c>
      <c r="H26" s="154"/>
      <c r="I26" s="154"/>
      <c r="J26" s="134" t="s">
        <v>118</v>
      </c>
      <c r="K26" s="134">
        <v>937.33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1.42</v>
      </c>
      <c r="F27" s="134" t="s">
        <v>121</v>
      </c>
      <c r="G27" s="134">
        <v>15.31</v>
      </c>
      <c r="H27" s="154"/>
      <c r="I27" s="154"/>
      <c r="J27" s="134" t="s">
        <v>122</v>
      </c>
      <c r="K27" s="134">
        <v>183.82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0.96</v>
      </c>
      <c r="F28" s="134" t="s">
        <v>125</v>
      </c>
      <c r="G28" s="134">
        <v>11.01</v>
      </c>
      <c r="H28" s="154"/>
      <c r="I28" s="154"/>
      <c r="J28" s="134" t="s">
        <v>126</v>
      </c>
      <c r="K28" s="134">
        <v>132.12</v>
      </c>
      <c r="L28" s="155"/>
      <c r="M28" s="154">
        <f>IF(ISNUMBER(K28/G28),IF(NOT(K28/G28=0),K28/G28, " "), " ")</f>
        <v>12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35.270000000000003</v>
      </c>
      <c r="F29" s="134" t="s">
        <v>129</v>
      </c>
      <c r="G29" s="134">
        <v>428.88</v>
      </c>
      <c r="H29" s="154"/>
      <c r="I29" s="154"/>
      <c r="J29" s="134" t="s">
        <v>130</v>
      </c>
      <c r="K29" s="134">
        <v>5147.3</v>
      </c>
      <c r="L29" s="155"/>
      <c r="M29" s="154">
        <f>IF(ISNUMBER(K29/G29),IF(NOT(K29/G29=0),K29/G29, " "), " ")</f>
        <v>12.001725424361128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2</v>
      </c>
      <c r="F31" s="134" t="s">
        <v>135</v>
      </c>
      <c r="G31" s="134">
        <v>59</v>
      </c>
      <c r="H31" s="154">
        <v>61.93</v>
      </c>
      <c r="I31" s="154">
        <v>123.86</v>
      </c>
      <c r="J31" s="134" t="s">
        <v>136</v>
      </c>
      <c r="K31" s="134">
        <v>127.42</v>
      </c>
      <c r="L31" s="155"/>
      <c r="M31" s="154">
        <f>IF(ISNUMBER(K31/G31),IF(NOT(K31/G31=0),K31/G31, " "), " ")</f>
        <v>2.1596610169491526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4</v>
      </c>
      <c r="F32" s="134" t="s">
        <v>141</v>
      </c>
      <c r="G32" s="134">
        <v>25.08</v>
      </c>
      <c r="H32" s="154">
        <v>22.83</v>
      </c>
      <c r="I32" s="154">
        <v>91.32</v>
      </c>
      <c r="J32" s="134" t="s">
        <v>142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20</v>
      </c>
      <c r="F33" s="140" t="s">
        <v>146</v>
      </c>
      <c r="G33" s="140">
        <v>85.2</v>
      </c>
      <c r="H33" s="160">
        <v>13.42</v>
      </c>
      <c r="I33" s="160">
        <v>268.39999999999998</v>
      </c>
      <c r="J33" s="140" t="s">
        <v>147</v>
      </c>
      <c r="K33" s="140">
        <v>275.39999999999998</v>
      </c>
      <c r="L33" s="161"/>
      <c r="M33" s="160">
        <f>IF(ISNUMBER(K33/G33),IF(NOT(K33/G33=0),K33/G33, " "), " ")</f>
        <v>3.2323943661971826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702.65</v>
      </c>
      <c r="H34" s="163"/>
      <c r="I34" s="163"/>
      <c r="J34" s="163"/>
      <c r="K34" s="162">
        <v>6897.47</v>
      </c>
      <c r="L34" s="164"/>
      <c r="M34" s="162">
        <f ca="1">IF(ISNUMBER(INDIRECT("K" &amp; ROW())/INDIRECT("G" &amp; ROW())),INDIRECT("K" &amp; ROW())/INDIRECT("G" &amp; ROW()), " ")</f>
        <v>9.8163666121112936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533.37</v>
      </c>
      <c r="H36" s="163"/>
      <c r="I36" s="163"/>
      <c r="J36" s="163"/>
      <c r="K36" s="162">
        <v>6401.41</v>
      </c>
      <c r="L36" s="164"/>
      <c r="M36" s="162">
        <f ca="1">IF(ISNUMBER(INDIRECT("K" &amp; ROW())/INDIRECT("G" &amp; ROW())),INDIRECT("K" &amp; ROW())/INDIRECT("G" &amp; ROW()), " ")</f>
        <v>12.001818624969532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169.28</v>
      </c>
      <c r="H37" s="163"/>
      <c r="I37" s="163"/>
      <c r="J37" s="163"/>
      <c r="K37" s="162">
        <v>496.06</v>
      </c>
      <c r="L37" s="164"/>
      <c r="M37" s="162">
        <f ca="1">IF(ISNUMBER(INDIRECT("K" &amp; ROW())/INDIRECT("G" &amp; ROW())),INDIRECT("K" &amp; ROW())/INDIRECT("G" &amp; ROW()), " ")</f>
        <v>2.9304111531190928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453.36</v>
      </c>
      <c r="H38" s="166"/>
      <c r="I38" s="166"/>
      <c r="J38" s="166"/>
      <c r="K38" s="165">
        <v>5441.2</v>
      </c>
      <c r="L38" s="167"/>
      <c r="M38" s="165">
        <f ca="1">IF(ISNUMBER(INDIRECT("K" &amp; ROW())/INDIRECT("G" &amp; ROW())),INDIRECT("K" &amp; ROW())/INDIRECT("G" &amp; ROW()), " ")</f>
        <v>12.001941062290452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346.69</v>
      </c>
      <c r="H39" s="166"/>
      <c r="I39" s="166"/>
      <c r="J39" s="166"/>
      <c r="K39" s="165">
        <v>4160.92</v>
      </c>
      <c r="L39" s="167"/>
      <c r="M39" s="165">
        <f ca="1">IF(ISNUMBER(INDIRECT("K" &amp; ROW())/INDIRECT("G" &amp; ROW())),INDIRECT("K" &amp; ROW())/INDIRECT("G" &amp; ROW()), " ")</f>
        <v>12.001846029594162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1502.7</v>
      </c>
      <c r="H41" s="163"/>
      <c r="I41" s="163"/>
      <c r="J41" s="163"/>
      <c r="K41" s="162">
        <v>16499.59</v>
      </c>
      <c r="L41" s="164"/>
      <c r="M41" s="162">
        <f ca="1">IF(ISNUMBER(INDIRECT("K" &amp; ROW())/INDIRECT("G" &amp; ROW())),INDIRECT("K" &amp; ROW())/INDIRECT("G" &amp; ROW()), " ")</f>
        <v>10.979962733745923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1502.7</v>
      </c>
      <c r="H42" s="163"/>
      <c r="I42" s="163"/>
      <c r="J42" s="163"/>
      <c r="K42" s="162">
        <v>16499.59</v>
      </c>
      <c r="L42" s="164"/>
      <c r="M42" s="162">
        <f ca="1">IF(ISNUMBER(INDIRECT("K" &amp; ROW())/INDIRECT("G" &amp; ROW())),INDIRECT("K" &amp; ROW())/INDIRECT("G" &amp; ROW()), " ")</f>
        <v>10.979962733745923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1502.7</v>
      </c>
      <c r="H43" s="166"/>
      <c r="I43" s="166"/>
      <c r="J43" s="166"/>
      <c r="K43" s="165">
        <v>16499.59</v>
      </c>
      <c r="L43" s="167"/>
      <c r="M43" s="165">
        <f ca="1">IF(ISNUMBER(INDIRECT("K" &amp; ROW())/INDIRECT("G" &amp; ROW())),INDIRECT("K" &amp; ROW())/INDIRECT("G" &amp; ROW()), " ")</f>
        <v>10.979962733745923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