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5" i="16"/>
  <c r="M36" i="16"/>
  <c r="M34" i="16"/>
  <c r="M40" i="16"/>
  <c r="M38" i="16"/>
  <c r="M43" i="16"/>
  <c r="M37" i="16"/>
  <c r="M42" i="16"/>
  <c r="M41" i="16"/>
  <c r="M3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<sst xmlns="http://schemas.openxmlformats.org/spreadsheetml/2006/main" count="240" uniqueCount="156">
  <si>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</si>
  <si>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</si>
  <si>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</si>
  <si>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</si>
  <si>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</si>
  <si>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</si>
  <si>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</si>
  <si>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</si>
  <si>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</si>
  <si>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</si>
  <si>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</si>
  <si>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</si>
  <si>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</si>
  <si>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</si>
  <si>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</si>
  <si>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</si>
  <si>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</si>
  <si>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</si>
  <si>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</si>
  <si>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</si>
  <si>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</si>
  <si>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</si>
  <si>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</si>
  <si>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</si>
  <si>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</si>
  <si>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</si>
  <si>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</si>
  <si>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</si>
  <si>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</si>
  <si>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</si>
  <si>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</si>
  <si>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</si>
  <si>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</si>
  <si>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</si>
  <si>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</si>
  <si>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</si>
  <si>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</si>
  <si>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</si>
  <si>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</si>
  <si>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</si>
  <si>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</si>
  <si>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</si>
  <si>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</si>
  <si>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</si>
  <si>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</si>
  <si>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</si>
  <si>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</si>
  <si>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</si>
  <si>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</si>
  <si>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</si>
  <si>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</si>
  <si>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</si>
  <si>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</si>
  <si>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</si>
  <si>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</si>
  <si>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</si>
  <si>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</si>
  <si>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</si>
  <si>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</si>
  <si>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</si>
  <si>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</si>
  <si>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</si>
  <si>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</si>
  <si>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</si>
  <si>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</si>
  <si>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</si>
  <si>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</si>
  <si>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</si>
  <si>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26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</si>
  <si>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</si>
  <si>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</si>
  <si>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</si>
  <si>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</si>
  <si>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</si>
  <si>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</si>
  <si>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</si>
  <si>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</si>
  <si>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</si>
  <si>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0,06
85
65</t>
  </si>
  <si>
    <t>88,06
74,85
57,24</t>
  </si>
  <si>
    <t>970,5
824,93
630,83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</si>
  <si>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</si>
  <si>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</si>
  <si>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</si>
  <si>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</si>
  <si>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</si>
  <si>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</si>
  <si>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</si>
  <si>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0,05
85
65</t>
  </si>
  <si>
    <t>19,52
16,59
12,69</t>
  </si>
  <si>
    <t>215,19
182,91
139,87</t>
  </si>
  <si>
    <t>ТЕРр67-5-1
Смена ламп: накаливания
100 шт.
НР 85% от ФОТ
СП 65% от ФОТ</t>
  </si>
  <si>
    <t>76,54
_____
295</t>
  </si>
  <si>
    <t>22,29
3,9
2,98</t>
  </si>
  <si>
    <t>4,59
_____
17,7</t>
  </si>
  <si>
    <t>86,72
43,04
32,91</t>
  </si>
  <si>
    <t>50,63
_____
36,09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</si>
  <si>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</si>
  <si>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</si>
  <si>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</si>
  <si>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</si>
  <si>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</si>
  <si>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</si>
  <si>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</si>
  <si>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13,82
11,75
8,98</t>
  </si>
  <si>
    <t>152,28
129,44
98,98</t>
  </si>
  <si>
    <t>Итого прямые затраты по акту</t>
  </si>
  <si>
    <t>200,33
_____
28,23</t>
  </si>
  <si>
    <t>2208
_____
73,10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</si>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</sst>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6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17.07</v>
      </c>
      <c r="X14" s="27">
        <v>17.07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68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529.05/1000</f>
        <v>0.52904999999999991</v>
      </c>
      <c r="I27" s="137"/>
      <c r="J27" s="35" t="s">
        <v>6</v>
      </c>
      <c r="K27" s="138">
        <f>5593.1/1000</f>
        <v>5.5931000000000006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529.05/1000</f>
        <v>0.52904999999999991</v>
      </c>
      <c r="I29" s="137"/>
      <c r="J29" s="35" t="s">
        <v>6</v>
      </c>
      <c r="K29" s="138">
        <f>5593.1/1000</f>
        <v>5.5931000000000006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1.7070000000000002E-2</v>
      </c>
      <c r="I30" s="137"/>
      <c r="J30" s="35" t="s">
        <v>8</v>
      </c>
      <c r="K30" s="138">
        <f>(X14+X15)/1000</f>
        <v>1.7070000000000002E-2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200.33</v>
      </c>
      <c r="Z30" s="71">
        <v>170.28</v>
      </c>
      <c r="AA30" s="71">
        <v>130.21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200.33/1000</f>
        <v>0.20033000000000001</v>
      </c>
      <c r="I31" s="137"/>
      <c r="J31" s="35" t="s">
        <v>6</v>
      </c>
      <c r="K31" s="138">
        <f>2208/1000</f>
        <v>2.2080000000000002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2208</v>
      </c>
      <c r="Z31" s="72">
        <v>1876.8</v>
      </c>
      <c r="AA31" s="72">
        <v>1435.2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88.06</v>
      </c>
      <c r="J42" s="84"/>
      <c r="K42" s="84" t="s">
        <v>80</v>
      </c>
      <c r="L42" s="85">
        <v>970.5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19.52</v>
      </c>
      <c r="J44" s="84"/>
      <c r="K44" s="84" t="s">
        <v>90</v>
      </c>
      <c r="L44" s="85">
        <v>215.19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13.82</v>
      </c>
      <c r="J47" s="90"/>
      <c r="K47" s="90" t="s">
        <v>105</v>
      </c>
      <c r="L47" s="91">
        <v>152.28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15" t="s">
        <v>106</v>
      </c>
      <c r="B48" s="116"/>
      <c r="C48" s="116"/>
      <c r="D48" s="116"/>
      <c r="E48" s="116"/>
      <c r="F48" s="116"/>
      <c r="G48" s="116"/>
      <c r="H48" s="92">
        <v>228.56</v>
      </c>
      <c r="I48" s="92" t="s">
        <v>107</v>
      </c>
      <c r="J48" s="92"/>
      <c r="K48" s="92">
        <v>2281.1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5" t="s">
        <v>110</v>
      </c>
      <c r="B50" s="116"/>
      <c r="C50" s="116"/>
      <c r="D50" s="116"/>
      <c r="E50" s="116"/>
      <c r="F50" s="116"/>
      <c r="G50" s="116"/>
      <c r="H50" s="92">
        <v>200.33</v>
      </c>
      <c r="I50" s="92"/>
      <c r="J50" s="92"/>
      <c r="K50" s="92">
        <v>2208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5" t="s">
        <v>111</v>
      </c>
      <c r="B51" s="116"/>
      <c r="C51" s="116"/>
      <c r="D51" s="116"/>
      <c r="E51" s="116"/>
      <c r="F51" s="116"/>
      <c r="G51" s="116"/>
      <c r="H51" s="92">
        <v>28.23</v>
      </c>
      <c r="I51" s="92"/>
      <c r="J51" s="92"/>
      <c r="K51" s="92">
        <v>73.099999999999994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112</v>
      </c>
      <c r="B52" s="114"/>
      <c r="C52" s="114"/>
      <c r="D52" s="114"/>
      <c r="E52" s="114"/>
      <c r="F52" s="114"/>
      <c r="G52" s="114"/>
      <c r="H52" s="93">
        <v>170.28</v>
      </c>
      <c r="I52" s="93"/>
      <c r="J52" s="93"/>
      <c r="K52" s="93">
        <v>1876.8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3" t="s">
        <v>113</v>
      </c>
      <c r="B53" s="114"/>
      <c r="C53" s="114"/>
      <c r="D53" s="114"/>
      <c r="E53" s="114"/>
      <c r="F53" s="114"/>
      <c r="G53" s="114"/>
      <c r="H53" s="93">
        <v>130.21</v>
      </c>
      <c r="I53" s="93"/>
      <c r="J53" s="93"/>
      <c r="K53" s="93">
        <v>1435.2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5" t="s">
        <v>115</v>
      </c>
      <c r="B55" s="116"/>
      <c r="C55" s="116"/>
      <c r="D55" s="116"/>
      <c r="E55" s="116"/>
      <c r="F55" s="116"/>
      <c r="G55" s="116"/>
      <c r="H55" s="92">
        <v>529.04999999999995</v>
      </c>
      <c r="I55" s="92"/>
      <c r="J55" s="92"/>
      <c r="K55" s="92">
        <v>5593.1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15" t="s">
        <v>116</v>
      </c>
      <c r="B56" s="116"/>
      <c r="C56" s="116"/>
      <c r="D56" s="116"/>
      <c r="E56" s="116"/>
      <c r="F56" s="116"/>
      <c r="G56" s="116"/>
      <c r="H56" s="92">
        <v>529.04999999999995</v>
      </c>
      <c r="I56" s="92"/>
      <c r="J56" s="92"/>
      <c r="K56" s="92">
        <v>5593.1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13" t="s">
        <v>117</v>
      </c>
      <c r="B57" s="114"/>
      <c r="C57" s="114"/>
      <c r="D57" s="114"/>
      <c r="E57" s="114"/>
      <c r="F57" s="114"/>
      <c r="G57" s="114"/>
      <c r="H57" s="93">
        <v>529.04999999999995</v>
      </c>
      <c r="I57" s="93"/>
      <c r="J57" s="93"/>
      <c r="K57" s="93">
        <v>5593.1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529.05/1000</f>
        <v>0.52904999999999991</v>
      </c>
      <c r="H11" s="137"/>
      <c r="I11" s="55" t="s">
        <v>6</v>
      </c>
      <c r="J11" s="138">
        <f>5593.1/1000</f>
        <v>5.5931000000000006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529.05/1000</f>
        <v>0.52904999999999991</v>
      </c>
      <c r="H13" s="159"/>
      <c r="I13" s="55" t="s">
        <v>6</v>
      </c>
      <c r="J13" s="138">
        <f>5593.1/1000</f>
        <v>5.5931000000000006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1.7070000000000002E-2</v>
      </c>
      <c r="H14" s="137"/>
      <c r="I14" s="55" t="s">
        <v>8</v>
      </c>
      <c r="J14" s="138">
        <f>(P14+P15)/1000</f>
        <v>1.7070000000000002E-2</v>
      </c>
      <c r="K14" s="139"/>
      <c r="L14" s="58">
        <v>200.33</v>
      </c>
      <c r="M14" s="35" t="s">
        <v>8</v>
      </c>
      <c r="N14" s="57"/>
      <c r="O14" s="26">
        <v>17.07</v>
      </c>
      <c r="P14" s="27">
        <v>17.07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200.33/1000</f>
        <v>0.20033000000000001</v>
      </c>
      <c r="H15" s="163"/>
      <c r="I15" s="55" t="s">
        <v>6</v>
      </c>
      <c r="J15" s="138">
        <f>2208/1000</f>
        <v>2.2080000000000002</v>
      </c>
      <c r="K15" s="139"/>
      <c r="L15" s="59">
        <v>2208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2.38</v>
      </c>
      <c r="F26" s="84" t="s">
        <v>123</v>
      </c>
      <c r="G26" s="84">
        <v>23.46</v>
      </c>
      <c r="H26" s="98"/>
      <c r="I26" s="98"/>
      <c r="J26" s="84" t="s">
        <v>124</v>
      </c>
      <c r="K26" s="84">
        <v>258.66000000000003</v>
      </c>
      <c r="L26" s="99"/>
      <c r="M26" s="98">
        <f>IF(ISNUMBER(K26/G26),IF(NOT(K26/G26=0),K26/G26, " "), " ")</f>
        <v>11.025575447570333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0.43</v>
      </c>
      <c r="F27" s="84" t="s">
        <v>127</v>
      </c>
      <c r="G27" s="84">
        <v>4.6399999999999997</v>
      </c>
      <c r="H27" s="98"/>
      <c r="I27" s="98"/>
      <c r="J27" s="84" t="s">
        <v>128</v>
      </c>
      <c r="K27" s="84">
        <v>51.11</v>
      </c>
      <c r="L27" s="99"/>
      <c r="M27" s="98">
        <f>IF(ISNUMBER(K27/G27),IF(NOT(K27/G27=0),K27/G27, " "), " ")</f>
        <v>11.015086206896552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1.45</v>
      </c>
      <c r="F28" s="84" t="s">
        <v>131</v>
      </c>
      <c r="G28" s="84">
        <v>16.63</v>
      </c>
      <c r="H28" s="98"/>
      <c r="I28" s="98"/>
      <c r="J28" s="84" t="s">
        <v>132</v>
      </c>
      <c r="K28" s="84">
        <v>183.24</v>
      </c>
      <c r="L28" s="99"/>
      <c r="M28" s="98">
        <f>IF(ISNUMBER(K28/G28),IF(NOT(K28/G28=0),K28/G28, " "), " ")</f>
        <v>11.01864101022249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12.81</v>
      </c>
      <c r="F29" s="84" t="s">
        <v>135</v>
      </c>
      <c r="G29" s="84">
        <v>155.77000000000001</v>
      </c>
      <c r="H29" s="98"/>
      <c r="I29" s="98"/>
      <c r="J29" s="84" t="s">
        <v>136</v>
      </c>
      <c r="K29" s="84">
        <v>1716.67</v>
      </c>
      <c r="L29" s="99"/>
      <c r="M29" s="98">
        <f>IF(ISNUMBER(K29/G29),IF(NOT(K29/G29=0),K29/G29, " "), " ")</f>
        <v>11.020543108429093</v>
      </c>
      <c r="N29" s="96"/>
    </row>
    <row r="30" spans="1:23" ht="19.350000000000001" customHeight="1" x14ac:dyDescent="0.25">
      <c r="A30" s="117" t="s">
        <v>137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0.6</v>
      </c>
      <c r="F31" s="84" t="s">
        <v>141</v>
      </c>
      <c r="G31" s="84">
        <v>17.7</v>
      </c>
      <c r="H31" s="98">
        <v>58.8</v>
      </c>
      <c r="I31" s="98">
        <v>35.28</v>
      </c>
      <c r="J31" s="84" t="s">
        <v>142</v>
      </c>
      <c r="K31" s="84">
        <v>36.090000000000003</v>
      </c>
      <c r="L31" s="99"/>
      <c r="M31" s="98">
        <f>IF(ISNUMBER(K31/G31),IF(NOT(K31/G31=0),K31/G31, " "), " ")</f>
        <v>2.0389830508474578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15" t="s">
        <v>106</v>
      </c>
      <c r="B34" s="116"/>
      <c r="C34" s="116"/>
      <c r="D34" s="116"/>
      <c r="E34" s="116"/>
      <c r="F34" s="116"/>
      <c r="G34" s="106">
        <v>228.56</v>
      </c>
      <c r="H34" s="107"/>
      <c r="I34" s="107"/>
      <c r="J34" s="107"/>
      <c r="K34" s="106">
        <v>2281.1</v>
      </c>
      <c r="L34" s="108"/>
      <c r="M34" s="106">
        <f t="shared" ref="M34:M43" ca="1" si="0">IF(ISNUMBER(INDIRECT("K" &amp; ROW())/INDIRECT("G" &amp; ROW())),INDIRECT("K" &amp; ROW())/INDIRECT("G" &amp; ROW()), " ")</f>
        <v>9.980311515575778</v>
      </c>
      <c r="N34" s="92" t="s">
        <v>155</v>
      </c>
    </row>
    <row r="35" spans="1:14" x14ac:dyDescent="0.25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15" t="s">
        <v>110</v>
      </c>
      <c r="B36" s="116"/>
      <c r="C36" s="116"/>
      <c r="D36" s="116"/>
      <c r="E36" s="116"/>
      <c r="F36" s="116"/>
      <c r="G36" s="106">
        <v>200.33</v>
      </c>
      <c r="H36" s="107"/>
      <c r="I36" s="107"/>
      <c r="J36" s="107"/>
      <c r="K36" s="106">
        <v>2208</v>
      </c>
      <c r="L36" s="108"/>
      <c r="M36" s="106">
        <f t="shared" ca="1" si="0"/>
        <v>11.021814006888633</v>
      </c>
      <c r="N36" s="92" t="s">
        <v>155</v>
      </c>
    </row>
    <row r="37" spans="1:14" x14ac:dyDescent="0.25">
      <c r="A37" s="115" t="s">
        <v>111</v>
      </c>
      <c r="B37" s="116"/>
      <c r="C37" s="116"/>
      <c r="D37" s="116"/>
      <c r="E37" s="116"/>
      <c r="F37" s="116"/>
      <c r="G37" s="106">
        <v>28.23</v>
      </c>
      <c r="H37" s="107"/>
      <c r="I37" s="107"/>
      <c r="J37" s="107"/>
      <c r="K37" s="106">
        <v>73.099999999999994</v>
      </c>
      <c r="L37" s="108"/>
      <c r="M37" s="106">
        <f t="shared" ca="1" si="0"/>
        <v>2.5894438540559688</v>
      </c>
      <c r="N37" s="92" t="s">
        <v>155</v>
      </c>
    </row>
    <row r="38" spans="1:14" x14ac:dyDescent="0.25">
      <c r="A38" s="113" t="s">
        <v>112</v>
      </c>
      <c r="B38" s="114"/>
      <c r="C38" s="114"/>
      <c r="D38" s="114"/>
      <c r="E38" s="114"/>
      <c r="F38" s="114"/>
      <c r="G38" s="109">
        <v>170.28</v>
      </c>
      <c r="H38" s="110"/>
      <c r="I38" s="110"/>
      <c r="J38" s="110"/>
      <c r="K38" s="109">
        <v>1876.8</v>
      </c>
      <c r="L38" s="111"/>
      <c r="M38" s="109">
        <f t="shared" ca="1" si="0"/>
        <v>11.02184637068358</v>
      </c>
      <c r="N38" s="93" t="s">
        <v>155</v>
      </c>
    </row>
    <row r="39" spans="1:14" x14ac:dyDescent="0.25">
      <c r="A39" s="113" t="s">
        <v>113</v>
      </c>
      <c r="B39" s="114"/>
      <c r="C39" s="114"/>
      <c r="D39" s="114"/>
      <c r="E39" s="114"/>
      <c r="F39" s="114"/>
      <c r="G39" s="109">
        <v>130.21</v>
      </c>
      <c r="H39" s="110"/>
      <c r="I39" s="110"/>
      <c r="J39" s="110"/>
      <c r="K39" s="109">
        <v>1435.2</v>
      </c>
      <c r="L39" s="111"/>
      <c r="M39" s="109">
        <f t="shared" ca="1" si="0"/>
        <v>11.022194915905077</v>
      </c>
      <c r="N39" s="93" t="s">
        <v>155</v>
      </c>
    </row>
    <row r="40" spans="1:14" x14ac:dyDescent="0.25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15" t="s">
        <v>115</v>
      </c>
      <c r="B41" s="116"/>
      <c r="C41" s="116"/>
      <c r="D41" s="116"/>
      <c r="E41" s="116"/>
      <c r="F41" s="116"/>
      <c r="G41" s="106">
        <v>529.04999999999995</v>
      </c>
      <c r="H41" s="107"/>
      <c r="I41" s="107"/>
      <c r="J41" s="107"/>
      <c r="K41" s="106">
        <v>5593.1</v>
      </c>
      <c r="L41" s="108"/>
      <c r="M41" s="106">
        <f t="shared" ca="1" si="0"/>
        <v>10.571968623003498</v>
      </c>
      <c r="N41" s="92" t="s">
        <v>155</v>
      </c>
    </row>
    <row r="42" spans="1:14" x14ac:dyDescent="0.25">
      <c r="A42" s="115" t="s">
        <v>116</v>
      </c>
      <c r="B42" s="116"/>
      <c r="C42" s="116"/>
      <c r="D42" s="116"/>
      <c r="E42" s="116"/>
      <c r="F42" s="116"/>
      <c r="G42" s="106">
        <v>529.04999999999995</v>
      </c>
      <c r="H42" s="107"/>
      <c r="I42" s="107"/>
      <c r="J42" s="107"/>
      <c r="K42" s="106">
        <v>5593.1</v>
      </c>
      <c r="L42" s="108"/>
      <c r="M42" s="106">
        <f t="shared" ca="1" si="0"/>
        <v>10.571968623003498</v>
      </c>
      <c r="N42" s="92" t="s">
        <v>155</v>
      </c>
    </row>
    <row r="43" spans="1:14" x14ac:dyDescent="0.25">
      <c r="A43" s="113" t="s">
        <v>117</v>
      </c>
      <c r="B43" s="114"/>
      <c r="C43" s="114"/>
      <c r="D43" s="114"/>
      <c r="E43" s="114"/>
      <c r="F43" s="114"/>
      <c r="G43" s="109">
        <v>529.04999999999995</v>
      </c>
      <c r="H43" s="110"/>
      <c r="I43" s="110"/>
      <c r="J43" s="110"/>
      <c r="K43" s="109">
        <v>5593.1</v>
      </c>
      <c r="L43" s="111"/>
      <c r="M43" s="109">
        <f t="shared" ca="1" si="0"/>
        <v>10.571968623003498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2015-04-24T15:06:54Z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