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<sst xmlns="http://schemas.openxmlformats.org/spreadsheetml/2006/main" count="240" uniqueCount="157">
  <si>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</si>
  <si>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</si>
  <si>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</si>
  <si>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</si>
  <si>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</si>
  <si>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</si>
  <si>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</si>
  <si>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</si>
  <si>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</si>
  <si>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</si>
  <si>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</si>
  <si>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</si>
  <si>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</si>
  <si>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</si>
  <si>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</si>
  <si>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</si>
  <si>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</si>
  <si>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</si>
  <si>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</si>
  <si>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</si>
  <si>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</si>
  <si>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</si>
  <si>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</si>
  <si>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</si>
  <si>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</si>
  <si>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</si>
  <si>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</si>
  <si>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</si>
  <si>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</si>
  <si>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</si>
  <si>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</si>
  <si>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</si>
  <si>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</si>
  <si>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</si>
  <si>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</si>
  <si>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</si>
  <si>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</si>
  <si>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</si>
  <si>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</si>
  <si>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</si>
  <si>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</si>
  <si>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</si>
  <si>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</si>
  <si>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</si>
  <si>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</si>
  <si>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</si>
  <si>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</si>
  <si>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</si>
  <si>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</si>
  <si>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</si>
  <si>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</si>
  <si>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</si>
  <si>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</si>
  <si>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</si>
  <si>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</si>
  <si>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</si>
  <si>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</si>
  <si>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</si>
  <si>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</si>
  <si>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</si>
  <si>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</si>
  <si>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</si>
  <si>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</si>
  <si>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</si>
  <si>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</si>
  <si>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</si>
  <si>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</si>
  <si>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</si>
  <si>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</si>
  <si>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</si>
  <si>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</si>
  <si>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</si>
  <si>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</si>
  <si>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</si>
  <si>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</si>
  <si>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</si>
  <si>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</si>
  <si>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</si>
  <si>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</si>
  <si>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</si>
  <si>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</si>
  <si>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</si>
  <si>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0,02
85
65</t>
  </si>
  <si>
    <t>390,46
_____
426</t>
  </si>
  <si>
    <t>16,33
6,64
5,08</t>
  </si>
  <si>
    <t>7,81
_____
8,52</t>
  </si>
  <si>
    <t>113,49
73,16
55,95</t>
  </si>
  <si>
    <t>86,07
_____
27,42</t>
  </si>
  <si>
    <t>ТЕРр67-11-1
Ревизия  патронов
100 шт.
390,46 = 816,46 - 100 x 4,26
НР 85% от ФОТ
СП 65% от ФОТ</t>
  </si>
  <si>
    <t>0,1
85
65</t>
  </si>
  <si>
    <t>39,05
33,19
25,38</t>
  </si>
  <si>
    <t>430,37
365,81
279,74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</si>
  <si>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</si>
  <si>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</si>
  <si>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</si>
  <si>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</si>
  <si>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</si>
  <si>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</si>
  <si>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</si>
  <si>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</si>
  <si>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</si>
  <si>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</si>
  <si>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</si>
  <si>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</si>
  <si>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</si>
  <si>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27,64
23,49
17,97</t>
  </si>
  <si>
    <t>304,55
258,87
197,96</t>
  </si>
  <si>
    <t>Итого прямые затраты по акту</t>
  </si>
  <si>
    <t>333,02
_____
56,46</t>
  </si>
  <si>
    <t>3670,07
_____
146,20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</si>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</sst>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28.54</v>
      </c>
      <c r="X14" s="27">
        <v>28.54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889.01/1000</f>
        <v>0.88900999999999997</v>
      </c>
      <c r="I27" s="85"/>
      <c r="J27" s="35" t="s">
        <v>6</v>
      </c>
      <c r="K27" s="86">
        <f>9321.38/1000</f>
        <v>9.3213799999999996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889.01/1000</f>
        <v>0.88900999999999997</v>
      </c>
      <c r="I29" s="85"/>
      <c r="J29" s="35" t="s">
        <v>6</v>
      </c>
      <c r="K29" s="86">
        <f>9321.38/1000</f>
        <v>9.3213799999999996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2.8539999999999999E-2</v>
      </c>
      <c r="I30" s="85"/>
      <c r="J30" s="35" t="s">
        <v>8</v>
      </c>
      <c r="K30" s="86">
        <f>(X14+X15)/1000</f>
        <v>2.8539999999999999E-2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333.02</v>
      </c>
      <c r="Z30" s="71">
        <v>283.07</v>
      </c>
      <c r="AA30" s="71">
        <v>216.46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333.02/1000</f>
        <v>0.33301999999999998</v>
      </c>
      <c r="I31" s="85"/>
      <c r="J31" s="35" t="s">
        <v>6</v>
      </c>
      <c r="K31" s="86">
        <f>3670.07/1000</f>
        <v>3.6700699999999999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3670.07</v>
      </c>
      <c r="Z31" s="72">
        <v>3119.56</v>
      </c>
      <c r="AA31" s="72">
        <v>2385.5500000000002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176.13</v>
      </c>
      <c r="J42" s="134"/>
      <c r="K42" s="134" t="s">
        <v>80</v>
      </c>
      <c r="L42" s="135">
        <v>1941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39.049999999999997</v>
      </c>
      <c r="J44" s="134"/>
      <c r="K44" s="134" t="s">
        <v>91</v>
      </c>
      <c r="L44" s="135">
        <v>430.37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27.64</v>
      </c>
      <c r="J47" s="140"/>
      <c r="K47" s="140" t="s">
        <v>106</v>
      </c>
      <c r="L47" s="141">
        <v>304.55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389.48</v>
      </c>
      <c r="I48" s="144" t="s">
        <v>108</v>
      </c>
      <c r="J48" s="144"/>
      <c r="K48" s="144">
        <v>3816.27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333.02</v>
      </c>
      <c r="I50" s="144"/>
      <c r="J50" s="144"/>
      <c r="K50" s="144">
        <v>3670.07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56.46</v>
      </c>
      <c r="I51" s="144"/>
      <c r="J51" s="144"/>
      <c r="K51" s="144">
        <v>146.19999999999999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283.07</v>
      </c>
      <c r="I52" s="147"/>
      <c r="J52" s="147"/>
      <c r="K52" s="147">
        <v>3119.56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216.46</v>
      </c>
      <c r="I53" s="147"/>
      <c r="J53" s="147"/>
      <c r="K53" s="147">
        <v>2385.5500000000002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889.01</v>
      </c>
      <c r="I55" s="144"/>
      <c r="J55" s="144"/>
      <c r="K55" s="144">
        <v>9321.3799999999992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889.01</v>
      </c>
      <c r="I56" s="144"/>
      <c r="J56" s="144"/>
      <c r="K56" s="144">
        <v>9321.3799999999992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889.01</v>
      </c>
      <c r="I57" s="147"/>
      <c r="J57" s="147"/>
      <c r="K57" s="147">
        <v>9321.3799999999992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889.01/1000</f>
        <v>0.88900999999999997</v>
      </c>
      <c r="H11" s="85"/>
      <c r="I11" s="55" t="s">
        <v>6</v>
      </c>
      <c r="J11" s="86">
        <f>9321.38/1000</f>
        <v>9.3213799999999996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889.01/1000</f>
        <v>0.88900999999999997</v>
      </c>
      <c r="H13" s="122"/>
      <c r="I13" s="55" t="s">
        <v>6</v>
      </c>
      <c r="J13" s="86">
        <f>9321.38/1000</f>
        <v>9.3213799999999996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2.8539999999999999E-2</v>
      </c>
      <c r="H14" s="85"/>
      <c r="I14" s="55" t="s">
        <v>8</v>
      </c>
      <c r="J14" s="86">
        <f>(P14+P15)/1000</f>
        <v>2.8539999999999999E-2</v>
      </c>
      <c r="K14" s="87"/>
      <c r="L14" s="58">
        <v>333.02</v>
      </c>
      <c r="M14" s="35" t="s">
        <v>8</v>
      </c>
      <c r="N14" s="57"/>
      <c r="O14" s="26">
        <v>28.54</v>
      </c>
      <c r="P14" s="27">
        <v>28.54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333.02/1000</f>
        <v>0.33301999999999998</v>
      </c>
      <c r="H15" s="117"/>
      <c r="I15" s="55" t="s">
        <v>6</v>
      </c>
      <c r="J15" s="86">
        <f>3670.07/1000</f>
        <v>3.6700699999999999</v>
      </c>
      <c r="K15" s="87"/>
      <c r="L15" s="59">
        <v>3670.07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4.75</v>
      </c>
      <c r="F26" s="134" t="s">
        <v>124</v>
      </c>
      <c r="G26" s="134">
        <v>46.84</v>
      </c>
      <c r="H26" s="154"/>
      <c r="I26" s="154"/>
      <c r="J26" s="134" t="s">
        <v>125</v>
      </c>
      <c r="K26" s="134">
        <v>516.23</v>
      </c>
      <c r="L26" s="155"/>
      <c r="M26" s="154">
        <f>IF(ISNUMBER(K26/G26),IF(NOT(K26/G26=0),K26/G26, " "), " ")</f>
        <v>11.021135781383432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0.85</v>
      </c>
      <c r="F27" s="134" t="s">
        <v>128</v>
      </c>
      <c r="G27" s="134">
        <v>9.16</v>
      </c>
      <c r="H27" s="154"/>
      <c r="I27" s="154"/>
      <c r="J27" s="134" t="s">
        <v>129</v>
      </c>
      <c r="K27" s="134">
        <v>101.03</v>
      </c>
      <c r="L27" s="155"/>
      <c r="M27" s="154">
        <f>IF(ISNUMBER(K27/G27),IF(NOT(K27/G27=0),K27/G27, " "), " ")</f>
        <v>11.029475982532752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2.89</v>
      </c>
      <c r="F28" s="134" t="s">
        <v>132</v>
      </c>
      <c r="G28" s="134">
        <v>33.15</v>
      </c>
      <c r="H28" s="154"/>
      <c r="I28" s="154"/>
      <c r="J28" s="134" t="s">
        <v>133</v>
      </c>
      <c r="K28" s="134">
        <v>365.21</v>
      </c>
      <c r="L28" s="155"/>
      <c r="M28" s="154">
        <f>IF(ISNUMBER(K28/G28),IF(NOT(K28/G28=0),K28/G28, " "), " ")</f>
        <v>11.016892911010558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20.05</v>
      </c>
      <c r="F29" s="134" t="s">
        <v>136</v>
      </c>
      <c r="G29" s="134">
        <v>243.81</v>
      </c>
      <c r="H29" s="154"/>
      <c r="I29" s="154"/>
      <c r="J29" s="134" t="s">
        <v>137</v>
      </c>
      <c r="K29" s="134">
        <v>2686.9</v>
      </c>
      <c r="L29" s="155"/>
      <c r="M29" s="154">
        <f>IF(ISNUMBER(K29/G29),IF(NOT(K29/G29=0),K29/G29, " "), " ")</f>
        <v>11.020466756900866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1.2</v>
      </c>
      <c r="F31" s="134" t="s">
        <v>142</v>
      </c>
      <c r="G31" s="134">
        <v>35.4</v>
      </c>
      <c r="H31" s="154">
        <v>58.8</v>
      </c>
      <c r="I31" s="154">
        <v>70.56</v>
      </c>
      <c r="J31" s="134" t="s">
        <v>143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2</v>
      </c>
      <c r="F32" s="134" t="s">
        <v>148</v>
      </c>
      <c r="G32" s="134">
        <v>12.54</v>
      </c>
      <c r="H32" s="154">
        <v>22.83</v>
      </c>
      <c r="I32" s="154">
        <v>45.66</v>
      </c>
      <c r="J32" s="134" t="s">
        <v>149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2</v>
      </c>
      <c r="F33" s="140" t="s">
        <v>153</v>
      </c>
      <c r="G33" s="140">
        <v>8.52</v>
      </c>
      <c r="H33" s="160">
        <v>13.42</v>
      </c>
      <c r="I33" s="160">
        <v>26.84</v>
      </c>
      <c r="J33" s="140" t="s">
        <v>154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389.48</v>
      </c>
      <c r="H34" s="163"/>
      <c r="I34" s="163"/>
      <c r="J34" s="163"/>
      <c r="K34" s="162">
        <v>3816.27</v>
      </c>
      <c r="L34" s="164"/>
      <c r="M34" s="162">
        <f ca="1">IF(ISNUMBER(INDIRECT("K" &amp; ROW())/INDIRECT("G" &amp; ROW())),INDIRECT("K" &amp; ROW())/INDIRECT("G" &amp; ROW()), " ")</f>
        <v>9.7983721885591031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333.02</v>
      </c>
      <c r="H36" s="163"/>
      <c r="I36" s="163"/>
      <c r="J36" s="163"/>
      <c r="K36" s="162">
        <v>3670.07</v>
      </c>
      <c r="L36" s="164"/>
      <c r="M36" s="162">
        <f ca="1">IF(ISNUMBER(INDIRECT("K" &amp; ROW())/INDIRECT("G" &amp; ROW())),INDIRECT("K" &amp; ROW())/INDIRECT("G" &amp; ROW()), " ")</f>
        <v>11.020569335175066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56.46</v>
      </c>
      <c r="H37" s="163"/>
      <c r="I37" s="163"/>
      <c r="J37" s="163"/>
      <c r="K37" s="162">
        <v>146.19999999999999</v>
      </c>
      <c r="L37" s="164"/>
      <c r="M37" s="162">
        <f ca="1">IF(ISNUMBER(INDIRECT("K" &amp; ROW())/INDIRECT("G" &amp; ROW())),INDIRECT("K" &amp; ROW())/INDIRECT("G" &amp; ROW()), " ")</f>
        <v>2.5894438540559688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283.07</v>
      </c>
      <c r="H38" s="166"/>
      <c r="I38" s="166"/>
      <c r="J38" s="166"/>
      <c r="K38" s="165">
        <v>3119.56</v>
      </c>
      <c r="L38" s="167"/>
      <c r="M38" s="165">
        <f ca="1">IF(ISNUMBER(INDIRECT("K" &amp; ROW())/INDIRECT("G" &amp; ROW())),INDIRECT("K" &amp; ROW())/INDIRECT("G" &amp; ROW()), " ")</f>
        <v>11.020454304588972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216.46</v>
      </c>
      <c r="H39" s="166"/>
      <c r="I39" s="166"/>
      <c r="J39" s="166"/>
      <c r="K39" s="165">
        <v>2385.5500000000002</v>
      </c>
      <c r="L39" s="167"/>
      <c r="M39" s="165">
        <f ca="1">IF(ISNUMBER(INDIRECT("K" &amp; ROW())/INDIRECT("G" &amp; ROW())),INDIRECT("K" &amp; ROW())/INDIRECT("G" &amp; ROW()), " ")</f>
        <v>11.020742862422619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889.01</v>
      </c>
      <c r="H41" s="163"/>
      <c r="I41" s="163"/>
      <c r="J41" s="163"/>
      <c r="K41" s="162">
        <v>9321.3799999999992</v>
      </c>
      <c r="L41" s="164"/>
      <c r="M41" s="162">
        <f ca="1">IF(ISNUMBER(INDIRECT("K" &amp; ROW())/INDIRECT("G" &amp; ROW())),INDIRECT("K" &amp; ROW())/INDIRECT("G" &amp; ROW()), " ")</f>
        <v>10.48512390186837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889.01</v>
      </c>
      <c r="H42" s="163"/>
      <c r="I42" s="163"/>
      <c r="J42" s="163"/>
      <c r="K42" s="162">
        <v>9321.3799999999992</v>
      </c>
      <c r="L42" s="164"/>
      <c r="M42" s="162">
        <f ca="1">IF(ISNUMBER(INDIRECT("K" &amp; ROW())/INDIRECT("G" &amp; ROW())),INDIRECT("K" &amp; ROW())/INDIRECT("G" &amp; ROW()), " ")</f>
        <v>10.48512390186837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889.01</v>
      </c>
      <c r="H43" s="166"/>
      <c r="I43" s="166"/>
      <c r="J43" s="166"/>
      <c r="K43" s="165">
        <v>9321.3799999999992</v>
      </c>
      <c r="L43" s="167"/>
      <c r="M43" s="165">
        <f ca="1">IF(ISNUMBER(INDIRECT("K" &amp; ROW())/INDIRECT("G" &amp; ROW())),INDIRECT("K" &amp; ROW())/INDIRECT("G" &amp; ROW()), " ")</f>
        <v>10.48512390186837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