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2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0" yWindow="60" windowWidth="7500" windowHeight="4248" tabRatio="771"/>
  </bookViews>
  <sheets>
    <sheet name="Мои данные" sheetId="8" r:id="rId1"/>
    <sheet name="Ведомость ресурсов" sheetId="16" r:id="rId2"/>
  </sheets>
  <definedNames>
    <definedName name="_xlnm.Print_Titles" localSheetId="1">'Ведомость ресурсов'!$23:$23</definedName>
    <definedName name="_xlnm.Print_Titles" localSheetId="0">'Мои данные'!$23:$23</definedName>
  </definedNames>
  <calcPr calcId="145621" fullCalcOnLoad="1"/>
</workbook>
</file>

<file path=xl/calcChain.xml><?xml version="1.0" encoding="utf-8"?>
<calcChain xmlns="http://schemas.openxmlformats.org/spreadsheetml/2006/main">
  <c r="M26" i="16" l="1"/>
  <c r="M27" i="16"/>
  <c r="M28" i="16"/>
  <c r="M29" i="16"/>
  <c r="M30" i="16"/>
  <c r="M31" i="16"/>
  <c r="M32" i="16"/>
  <c r="M33" i="16"/>
  <c r="M35" i="16"/>
  <c r="M36" i="16"/>
  <c r="M37" i="16"/>
  <c r="M38" i="16"/>
  <c r="M39" i="16"/>
  <c r="M41" i="16"/>
  <c r="M42" i="16"/>
  <c r="M43" i="16"/>
  <c r="M44" i="16"/>
  <c r="M45" i="16"/>
  <c r="M46" i="16"/>
  <c r="M47" i="16"/>
  <c r="M48" i="16"/>
  <c r="M49" i="16"/>
  <c r="M50" i="16"/>
  <c r="M51" i="16"/>
  <c r="M52" i="16"/>
  <c r="M53" i="16"/>
  <c r="M54" i="16"/>
  <c r="M55" i="16"/>
  <c r="M56" i="16"/>
  <c r="M57" i="16"/>
  <c r="M58" i="16"/>
  <c r="M59" i="16"/>
  <c r="M60" i="16"/>
  <c r="M61" i="16"/>
  <c r="M62" i="16"/>
  <c r="M63" i="16"/>
  <c r="M64" i="16"/>
  <c r="M65" i="16"/>
  <c r="M66" i="16"/>
  <c r="M67" i="16"/>
  <c r="M68" i="16"/>
  <c r="M69" i="16"/>
  <c r="M70" i="16"/>
  <c r="M71" i="16"/>
  <c r="M72" i="16"/>
  <c r="M73" i="16"/>
  <c r="M74" i="16"/>
  <c r="M75" i="16"/>
  <c r="M76" i="16"/>
  <c r="M77" i="16"/>
  <c r="M78" i="16"/>
  <c r="M79" i="16"/>
  <c r="M80" i="16"/>
  <c r="M83" i="16"/>
  <c r="M84" i="16"/>
  <c r="M85" i="16"/>
  <c r="J15" i="16"/>
  <c r="G15" i="16"/>
  <c r="J13" i="16"/>
  <c r="G13" i="16"/>
  <c r="J12" i="16"/>
  <c r="G12" i="16"/>
  <c r="J11" i="16"/>
  <c r="G11" i="16"/>
  <c r="K31" i="8"/>
  <c r="H31" i="8"/>
  <c r="K29" i="8"/>
  <c r="H29" i="8"/>
  <c r="K28" i="8"/>
  <c r="H28" i="8"/>
  <c r="K27" i="8"/>
  <c r="H27" i="8"/>
  <c r="K173" i="8"/>
  <c r="K172" i="8"/>
  <c r="H173" i="8"/>
  <c r="H172" i="8"/>
  <c r="J14" i="16"/>
  <c r="G14" i="16"/>
  <c r="K30" i="8"/>
  <c r="H30" i="8"/>
  <c r="A18" i="16"/>
  <c r="B34" i="8"/>
  <c r="M86" i="16"/>
  <c r="M90" i="16"/>
  <c r="M94" i="16"/>
  <c r="M98" i="16"/>
  <c r="M88" i="16"/>
  <c r="M96" i="16"/>
  <c r="M93" i="16"/>
  <c r="M87" i="16"/>
  <c r="M91" i="16"/>
  <c r="M95" i="16"/>
  <c r="M99" i="16"/>
  <c r="M92" i="16"/>
  <c r="M100" i="16"/>
  <c r="M89" i="16"/>
  <c r="M97" i="16"/>
</calcChain>
</file>

<file path=xl/comments1.xml><?xml version="1.0" encoding="utf-8"?>
<comments xmlns="http://schemas.openxmlformats.org/spreadsheetml/2006/main">
  <authors>
    <author>Сергей</author>
    <author>u0001</author>
    <author>onikitina</author>
    <author>mkakosha</author>
    <author>Max</author>
    <author>Alex</author>
    <author>Alex Sosedko</author>
    <author>&lt;&gt;</author>
  </authors>
  <commentList>
    <comment ref="C5" authorId="0">
      <text>
        <r>
          <rPr>
            <sz val="8"/>
            <color indexed="81"/>
            <rFont val="Tahoma"/>
            <family val="2"/>
            <charset val="204"/>
          </rPr>
          <t xml:space="preserve"> &lt;Инвестор&gt;</t>
        </r>
      </text>
    </comment>
    <comment ref="C7" authorId="0">
      <text>
        <r>
          <rPr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C9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1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C1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W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X1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W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X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H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акта&gt;</t>
        </r>
      </text>
    </comment>
    <comment ref="J19" authorId="0">
      <text>
        <r>
          <rPr>
            <sz val="8"/>
            <color indexed="81"/>
            <rFont val="Tahoma"/>
            <family val="2"/>
            <charset val="204"/>
          </rPr>
          <t xml:space="preserve"> &lt;Дата составления акта&gt;</t>
        </r>
      </text>
    </comment>
    <comment ref="L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&lt;Начало отчетного периода акта&gt;</t>
        </r>
      </text>
    </comment>
    <comment ref="M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N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V19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&lt;Конец отчетного периода акта&gt;</t>
        </r>
      </text>
    </comment>
    <comment ref="B22" authorId="4">
      <text>
        <r>
          <rPr>
            <b/>
            <sz val="9"/>
            <color indexed="81"/>
            <rFont val="Tahoma"/>
            <family val="2"/>
            <charset val="204"/>
          </rPr>
          <t xml:space="preserve">  за &lt;Отчетный период (учет выполненных работ)&gt;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B24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H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K2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H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K2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K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Y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H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K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Y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ФОТ&gt;</t>
        </r>
      </text>
    </comment>
    <comment ref="Z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НР&gt;</t>
        </r>
      </text>
    </comment>
    <comment ref="AA3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СП&gt;</t>
        </r>
      </text>
    </comment>
    <comment ref="M34" authorId="0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39" authorId="4">
      <text>
        <r>
          <rPr>
            <sz val="9"/>
            <color indexed="81"/>
            <rFont val="Tahoma"/>
            <family val="2"/>
            <charset val="204"/>
          </rPr>
          <t xml:space="preserve">  &lt;Номер позиции по порядку (в актах выполненных работ)&gt;
</t>
        </r>
      </text>
    </comment>
    <comment ref="B39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C39" authorId="0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D39" authorId="0">
      <text>
        <r>
          <rPr>
            <sz val="8"/>
            <color indexed="81"/>
            <rFont val="Tahoma"/>
            <family val="2"/>
            <charset val="204"/>
          </rPr>
          <t xml:space="preserve"> &lt;Выполнено за период&gt;
 &lt;Формула расчета физ. объема&gt;
&lt;Нормы НР 2001г. по позиции&gt;
&lt;Нормы СП 2001г. по позиции&gt;</t>
        </r>
      </text>
    </comment>
    <comment ref="E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&lt;ПЗ по позиции на единицу в базисных ценах с учетом всех к-тов&gt;</t>
        </r>
      </text>
    </comment>
    <comment ref="F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G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H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I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 на физобъем по позиции в базисных ценах&gt;
_____
&lt;ИТОГО МАТ на физобъем по позиции в базисных ценах&gt;
</t>
        </r>
      </text>
    </comment>
    <comment ref="J3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ЭММ на физобъем по позиции в базисных ценах&gt;
_____
&lt;ИТОГО ЗПМ на физобъем по позиции в базисных ценах&gt;
</t>
        </r>
      </text>
    </comment>
    <comment ref="K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L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ОЗП по позиции в текущих ценах&gt;
_____
&lt;ИТОГО МАТ по позиции в текущих ценах&gt;
</t>
        </r>
      </text>
    </comment>
    <comment ref="N39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&lt;Признак материала - позиции&gt;</t>
        </r>
      </text>
    </comment>
    <comment ref="V39" authorId="0">
      <text>
        <r>
          <rPr>
            <sz val="8"/>
            <color indexed="81"/>
            <rFont val="Tahoma"/>
            <family val="2"/>
            <charset val="204"/>
          </rPr>
          <t xml:space="preserve"> &lt;ИТОГО ЭММ по позиции в текущих ценах&gt;
_____
&lt;ИТОГО ЗПМ по позиции в текущих ценах&gt;
</t>
        </r>
      </text>
    </comment>
    <comment ref="A156" authorId="4">
      <text>
        <r>
          <rPr>
            <sz val="9"/>
            <color indexed="81"/>
            <rFont val="Tahoma"/>
            <family val="2"/>
            <charset val="204"/>
          </rPr>
          <t xml:space="preserve"> &lt;Текстовая часть (итоги)&gt;
</t>
        </r>
      </text>
    </comment>
    <comment ref="H15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I15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(итоги)&gt;
_____
&lt;Материалы (итоги)&gt;</t>
        </r>
      </text>
    </comment>
    <comment ref="J15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(итоги)&gt;
_____
&lt;З/п машинистов (итоги)&gt;</t>
        </r>
      </text>
    </comment>
    <comment ref="K156" authorId="0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L156" authorId="0">
      <text>
        <r>
          <rPr>
            <sz val="8"/>
            <color indexed="81"/>
            <rFont val="Tahoma"/>
            <family val="2"/>
            <charset val="204"/>
          </rPr>
          <t xml:space="preserve"> &lt;З/п основных рабочих в тек.ценах (итоги)&gt;
_____
&lt;Материалы в тек.ценах (итоги)&gt;</t>
        </r>
      </text>
    </comment>
    <comment ref="V156" authorId="0">
      <text>
        <r>
          <rPr>
            <sz val="8"/>
            <color indexed="81"/>
            <rFont val="Tahoma"/>
            <family val="2"/>
            <charset val="204"/>
          </rPr>
          <t xml:space="preserve"> &lt;Эксплуатация машин в тек.ценах (итоги)&gt;
_____
&lt;З/п машинистов в тек.ценах (итоги)&gt;</t>
        </r>
      </text>
    </comment>
    <comment ref="B175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B177" authorId="7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ТЗМ с коэф. к итогам&gt;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&lt;Итого ЗПМ&gt;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=IF(ISNUMBER(R[0]C[-2]/R[0]C[-6]),IF(NOT(R[0]C[-2]/R[0]C[-6]=0),R[0]C[-2]/R[0]C[-6], " "), " ")&lt;Пустой идентификатор&gt;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текущей цены ресурса&gt;</t>
        </r>
      </text>
    </comment>
    <comment ref="A86" authorId="2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G8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базисных ценах (итоги)&gt;</t>
        </r>
      </text>
    </comment>
    <comment ref="K86" authorId="2">
      <text>
        <r>
          <rPr>
            <sz val="8"/>
            <color indexed="81"/>
            <rFont val="Tahoma"/>
            <family val="2"/>
            <charset val="204"/>
          </rPr>
          <t xml:space="preserve"> &lt;Прямые затраты в тек.ценах (итоги)&gt;</t>
        </r>
      </text>
    </comment>
    <comment ref="M8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=IF(ISNUMBER(INDIRECT("K" &amp; ROW())/INDIRECT("G" &amp; ROW())),INDIRECT("K" &amp; ROW())/INDIRECT("G" &amp; ROW()), " ")&lt;Пустой идентификатор&gt;</t>
        </r>
      </text>
    </comment>
    <comment ref="N86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&lt;Пустой идентификатор&gt;</t>
        </r>
      </text>
    </comment>
    <comment ref="A10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320 атрибут 970 значение&gt; _________________ /&lt;подпись 320 значение&gt;/</t>
        </r>
      </text>
    </comment>
    <comment ref="A105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&lt;подпись 330 атрибут 970 значение&gt; _________________ /&lt;подпись 330 значение&gt;/</t>
        </r>
      </text>
    </comment>
  </commentList>
</comments>
</file>

<file path=xl/sharedStrings.xml><?xml version="1.0" encoding="utf-8"?>
<sst xmlns="http://schemas.openxmlformats.org/spreadsheetml/2006/main" count="1097" uniqueCount="634">
  <si>
    <t>Код ресурса</t>
  </si>
  <si>
    <t>Стройка:</t>
  </si>
  <si>
    <t>Всего</t>
  </si>
  <si>
    <t>Объект: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</si>
  <si>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</si>
  <si>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</si>
  <si>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</si>
  <si>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</si>
  <si>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</si>
  <si>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</si>
  <si>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</si>
  <si>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</si>
  <si>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</si>
  <si>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</si>
  <si>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</si>
  <si>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</si>
  <si>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</si>
  <si>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</si>
  <si>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</si>
  <si>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</si>
  <si>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</si>
  <si>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</si>
  <si>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</si>
  <si>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</si>
  <si>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</si>
  <si>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</si>
  <si>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</si>
  <si>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</si>
  <si>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</si>
  <si>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</si>
  <si>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</si>
  <si>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</si>
  <si>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</si>
  <si>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</si>
  <si>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</si>
  <si>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в т.ч. оборудование</t>
  </si>
  <si>
    <t>монтажных работ</t>
  </si>
  <si>
    <t xml:space="preserve">ЛОКАЛЬНЫЙ РЕСУРСНЫЙ СМЕТНЫЙ РАСЧЕТ </t>
  </si>
  <si>
    <t>АКТ</t>
  </si>
  <si>
    <t>Номер документа</t>
  </si>
  <si>
    <t>Дата составления</t>
  </si>
  <si>
    <t>Отчетный период</t>
  </si>
  <si>
    <t>с</t>
  </si>
  <si>
    <t>по</t>
  </si>
  <si>
    <t>Унифицированная форма № КС-2</t>
  </si>
  <si>
    <t>Утверждена постановлением Госкомстата России</t>
  </si>
  <si>
    <t>от 11 ноября 1999 года №100</t>
  </si>
  <si>
    <t xml:space="preserve">Инвестор : </t>
  </si>
  <si>
    <t>Код</t>
  </si>
  <si>
    <t>Форма по ОКУД</t>
  </si>
  <si>
    <t>0322005</t>
  </si>
  <si>
    <t xml:space="preserve">Заказчик (Генподрядчик) : </t>
  </si>
  <si>
    <t>по ОКПО</t>
  </si>
  <si>
    <t xml:space="preserve">Подрядчик (Субподрядчик) :  </t>
  </si>
  <si>
    <t xml:space="preserve">Стройка : </t>
  </si>
  <si>
    <t>Вид деятельности по ОКДП</t>
  </si>
  <si>
    <t xml:space="preserve">Объект : </t>
  </si>
  <si>
    <t>Договор подряда (контракт)</t>
  </si>
  <si>
    <t>номер</t>
  </si>
  <si>
    <t>дата</t>
  </si>
  <si>
    <t>Вид операции</t>
  </si>
  <si>
    <t>Номер</t>
  </si>
  <si>
    <t>№ п/п</t>
  </si>
  <si>
    <t>поз. по смете</t>
  </si>
  <si>
    <t>% НР</t>
  </si>
  <si>
    <t>% СП</t>
  </si>
  <si>
    <t>31.12.2014</t>
  </si>
  <si>
    <t>О ПРИЕМКЕ ВЫПОЛНЕННЫХ РАБОТ за Декабрь 2014</t>
  </si>
  <si>
    <t>на Мира 13</t>
  </si>
  <si>
    <t>Сдал:  _________________ //</t>
  </si>
  <si>
    <t>Принял:  _________________ //</t>
  </si>
  <si>
    <t>Раздел 1. Замена водяного крана в кв.24  заявка от 22.01.2014г.</t>
  </si>
  <si>
    <t>ТЕРр65-23-1
Слив и наполнение водой системы отопления: без осмотра системы
1000 м3 объема здания
НР 74% от ФОТ
СП 50% от ФОТ</t>
  </si>
  <si>
    <t>0,1
74
50</t>
  </si>
  <si>
    <t>4
3
2</t>
  </si>
  <si>
    <t>Р</t>
  </si>
  <si>
    <t>ТЕРр65-5-1
Смена вентилей и клапанов обратных муфтовых диаметром: до 20 мм
100 шт.
НР 103% от ФОТ
СП 60% от ФОТ</t>
  </si>
  <si>
    <t>0,01
103
60</t>
  </si>
  <si>
    <t>929,07
_____
76,36</t>
  </si>
  <si>
    <t>10
9
5</t>
  </si>
  <si>
    <t>9
_____
1</t>
  </si>
  <si>
    <t>105
105
61</t>
  </si>
  <si>
    <t>102
_____
3</t>
  </si>
  <si>
    <t>ТСЦ-302-1236
Сгоны стальные с муфтой и контргайкой, диаметром: 15 мм
шт.</t>
  </si>
  <si>
    <t>2
103
60</t>
  </si>
  <si>
    <t xml:space="preserve">
_____
17,6</t>
  </si>
  <si>
    <t xml:space="preserve">
_____
35</t>
  </si>
  <si>
    <t xml:space="preserve">
_____
56</t>
  </si>
  <si>
    <t>М</t>
  </si>
  <si>
    <t>ТСЦ-302-1244
Спецсоединения стальные, втулки буртовые, гайки накидные, муфтовые, диаметром: до 15 мм
шт.</t>
  </si>
  <si>
    <t>1
103
60</t>
  </si>
  <si>
    <t xml:space="preserve">
_____
15,3</t>
  </si>
  <si>
    <t xml:space="preserve">
_____
15</t>
  </si>
  <si>
    <t>ТСЦ-302-1471
Угольник Н-В размером: 1/2"
шт.</t>
  </si>
  <si>
    <t xml:space="preserve">
_____
51,6</t>
  </si>
  <si>
    <t xml:space="preserve">
_____
103</t>
  </si>
  <si>
    <t xml:space="preserve">
_____
252</t>
  </si>
  <si>
    <t>Раздел 2. Замена труб отопления, чердак,кв. №9 Заявка от 14.03.2014г.</t>
  </si>
  <si>
    <t>ТЕРр65-23-2
Слив и наполнение водой системы отопления: с осмотром системы
1000 м3 объема здания
НР 74% от ФОТ
СП 50% от ФОТ</t>
  </si>
  <si>
    <t>0,4
74
50</t>
  </si>
  <si>
    <t>5
4
3</t>
  </si>
  <si>
    <t>60
44
30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</si>
  <si>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2 406,83 = 5 229,34 - 97,8 x 28,86
НР 103% от ФОТ
СП 60% от ФОТ</t>
  </si>
  <si>
    <t>0,08
103
60</t>
  </si>
  <si>
    <t>2225,28
_____
105,38</t>
  </si>
  <si>
    <t>193
183
107</t>
  </si>
  <si>
    <t>178
_____
9</t>
  </si>
  <si>
    <t>2014
2021
1177</t>
  </si>
  <si>
    <t>1962
_____
20</t>
  </si>
  <si>
    <t>0,09
74
50</t>
  </si>
  <si>
    <t>1
1
1</t>
  </si>
  <si>
    <t>14
10
7</t>
  </si>
  <si>
    <t>ТСЦ-507-3366
Труба из полипропилена PN 25/20
м</t>
  </si>
  <si>
    <t>7,824
103
60</t>
  </si>
  <si>
    <t xml:space="preserve">
_____
11,49</t>
  </si>
  <si>
    <t xml:space="preserve">
_____
90</t>
  </si>
  <si>
    <t xml:space="preserve">
_____
269</t>
  </si>
  <si>
    <t>ТСЦ-507-5008
Муфта полипропиленовая соединительная диаметром 25 мм
шт.</t>
  </si>
  <si>
    <t xml:space="preserve">
_____
0,95</t>
  </si>
  <si>
    <t xml:space="preserve">
_____
2</t>
  </si>
  <si>
    <t xml:space="preserve">
_____
8</t>
  </si>
  <si>
    <t>ТСЦ-507-3174
Угольник 90 град. полипропиленовый диаметром 25 мм
шт.</t>
  </si>
  <si>
    <t xml:space="preserve">
_____
2,45</t>
  </si>
  <si>
    <t xml:space="preserve">
_____
5</t>
  </si>
  <si>
    <t xml:space="preserve">
_____
12</t>
  </si>
  <si>
    <t>ТСЦ-302-1151
Вентиль проходной для полипропиленовых трубопроводов диаметром 25 мм
шт.</t>
  </si>
  <si>
    <t>4
103
60</t>
  </si>
  <si>
    <t xml:space="preserve">
_____
89,89</t>
  </si>
  <si>
    <t xml:space="preserve">
_____
360</t>
  </si>
  <si>
    <t xml:space="preserve">
_____
568</t>
  </si>
  <si>
    <t>ТСЦ-507-5056
Муфта полипропиленовая переходная диаметром 25х20 мм
шт.</t>
  </si>
  <si>
    <t xml:space="preserve">
_____
0,97</t>
  </si>
  <si>
    <t xml:space="preserve">
_____
4</t>
  </si>
  <si>
    <t xml:space="preserve">
_____
18</t>
  </si>
  <si>
    <t>Раздел 3. замена стояка отопления в кв.№14 от 07.03.2014г.</t>
  </si>
  <si>
    <t>0,2
74
50</t>
  </si>
  <si>
    <t>3
2
2</t>
  </si>
  <si>
    <t>30
22
15</t>
  </si>
  <si>
    <t>ТЕРр65-15-1
Смена отдельных участков трубопроводов с заготовкой труб в построечных условиях диаметром: до 20 мм
100 м трубопровода
НР 103% от ФОТ
СП 60% от ФОТ</t>
  </si>
  <si>
    <t>0,035
103
60</t>
  </si>
  <si>
    <t>1000,16
_____
1380,62</t>
  </si>
  <si>
    <t>54,89
_____
1,4</t>
  </si>
  <si>
    <t>85
36
21</t>
  </si>
  <si>
    <t>35
_____
48</t>
  </si>
  <si>
    <t>558
399
232</t>
  </si>
  <si>
    <t>386
_____
162</t>
  </si>
  <si>
    <t>10
_____
1</t>
  </si>
  <si>
    <t>ТСЦ-302-1237
Сгоны стальные с муфтой и контргайкой, диаметром: 20 мм
шт.</t>
  </si>
  <si>
    <t xml:space="preserve">
_____
18,6</t>
  </si>
  <si>
    <t xml:space="preserve">
_____
74</t>
  </si>
  <si>
    <t xml:space="preserve">
_____
138</t>
  </si>
  <si>
    <t>Раздел 4. Чистка канализации в подвале от 06.03.2014г.</t>
  </si>
  <si>
    <t>ТЕРр65-10-1
Очистка канализационной сети: внутренней
100 м трубопровода
НР 103% от ФОТ
СП 60% от ФОТ</t>
  </si>
  <si>
    <t>0,05
103
60</t>
  </si>
  <si>
    <t>332,63
_____
174,41</t>
  </si>
  <si>
    <t>25
18
10</t>
  </si>
  <si>
    <t>17
_____
8</t>
  </si>
  <si>
    <t>217
188
110</t>
  </si>
  <si>
    <t>183
_____
34</t>
  </si>
  <si>
    <t>Раздел 5. Замена труб отопления на чердаке от 19.02.2014г.</t>
  </si>
  <si>
    <t>0,015
103
60</t>
  </si>
  <si>
    <t>37
15
9</t>
  </si>
  <si>
    <t>15
_____
21</t>
  </si>
  <si>
    <t>239
170
99</t>
  </si>
  <si>
    <t>165
_____
70</t>
  </si>
  <si>
    <t>3
103
60</t>
  </si>
  <si>
    <t>0,04
103
60</t>
  </si>
  <si>
    <t>96
92
53</t>
  </si>
  <si>
    <t>89
_____
4</t>
  </si>
  <si>
    <t>1007
1010
589</t>
  </si>
  <si>
    <t>981
_____
10</t>
  </si>
  <si>
    <t>ТСЦ-507-3367
Труба из полипропилена PN 25/25
м</t>
  </si>
  <si>
    <t xml:space="preserve">
_____
16,92</t>
  </si>
  <si>
    <t xml:space="preserve">
_____
68</t>
  </si>
  <si>
    <t xml:space="preserve">
_____
190</t>
  </si>
  <si>
    <t>6
103
60</t>
  </si>
  <si>
    <t xml:space="preserve">
_____
6</t>
  </si>
  <si>
    <t xml:space="preserve">
_____
25</t>
  </si>
  <si>
    <t>Раздел 6. Смена труб отопления кв.5 от 26.03.2014г.</t>
  </si>
  <si>
    <t>0,07
103
60</t>
  </si>
  <si>
    <t>170
72
42</t>
  </si>
  <si>
    <t>70
_____
96</t>
  </si>
  <si>
    <t>1116
795
463</t>
  </si>
  <si>
    <t>771
_____
325</t>
  </si>
  <si>
    <t>20
_____
1</t>
  </si>
  <si>
    <t>8
103
60</t>
  </si>
  <si>
    <t xml:space="preserve">
_____
149</t>
  </si>
  <si>
    <t xml:space="preserve">
_____
276</t>
  </si>
  <si>
    <t>ТЕРр65-17-1
Прим.смена пробок радиаторных
(смена пробок ПЗ=1,4 (ОЗП=1,4; ЭМ=1,4 к расх.; ЗПМ=1,4; МАТ=1,4 к расх.; ТЗ=1,4; ТЗМ=1,4))
100 заглушек
2 253,92 = 3 759,44 - 0,072 x 20 910,00
НР 103% от ФОТ
СП 60% от ФОТ</t>
  </si>
  <si>
    <t>0,02
103
60</t>
  </si>
  <si>
    <t>1756,16
_____
1384,88</t>
  </si>
  <si>
    <t>63
36
21</t>
  </si>
  <si>
    <t>35
_____
28</t>
  </si>
  <si>
    <t>540
399
232</t>
  </si>
  <si>
    <t>387
_____
151</t>
  </si>
  <si>
    <t>Раздел 7. АПРЕЛЬ</t>
  </si>
  <si>
    <t>кв.17</t>
  </si>
  <si>
    <t>0,016
103
60</t>
  </si>
  <si>
    <t>39
16
10</t>
  </si>
  <si>
    <t>16
_____
22</t>
  </si>
  <si>
    <t>255
181
106</t>
  </si>
  <si>
    <t>176
_____
74</t>
  </si>
  <si>
    <t xml:space="preserve">
_____
37</t>
  </si>
  <si>
    <t xml:space="preserve">
_____
69</t>
  </si>
  <si>
    <t>кв.31</t>
  </si>
  <si>
    <t>ТЕРр65-5-1
Прочистка водяного фильтра .Смена вентилей и клапанов обратных муфтовых диаметром: до 20 мм
100 шт.
НР 103% от ФОТ
СП 60% от ФОТ</t>
  </si>
  <si>
    <t>кв.27</t>
  </si>
  <si>
    <t>ТЕРр65-15-7
Замена трубопроводов отопления из стальных труб на трубопроводы из многослойных металлополимерных труб: при стояковой системе отопления диаметром до 25 мм
100 м трубопровода
4 061,61 = 5 229,34 + 97,8 x (16,92 - 28,86)
НР 103% от ФОТ
СП 60% от ФОТ</t>
  </si>
  <si>
    <t>2225,28
_____
1760,16</t>
  </si>
  <si>
    <t>162
92
53</t>
  </si>
  <si>
    <t>89
_____
70</t>
  </si>
  <si>
    <t>1193
1010
589</t>
  </si>
  <si>
    <t>981
_____
196</t>
  </si>
  <si>
    <t>ТСЦ-507-5074
Муфта полипропиленовая комбинированная, с внутренней резьбой, разъемная диаметром 20х1/2"
шт.</t>
  </si>
  <si>
    <t xml:space="preserve">
_____
12,46</t>
  </si>
  <si>
    <t xml:space="preserve">
_____
58</t>
  </si>
  <si>
    <t>Раздел 8. МАЙ</t>
  </si>
  <si>
    <t>кв.1 подвал</t>
  </si>
  <si>
    <t>97
41
24</t>
  </si>
  <si>
    <t>40
_____
55</t>
  </si>
  <si>
    <t>638
455
265</t>
  </si>
  <si>
    <t>441
_____
185</t>
  </si>
  <si>
    <t>12
_____
1</t>
  </si>
  <si>
    <t>кв.31,35,чердак</t>
  </si>
  <si>
    <t xml:space="preserve">
_____
135</t>
  </si>
  <si>
    <t xml:space="preserve">
_____
381</t>
  </si>
  <si>
    <t xml:space="preserve">
_____
50</t>
  </si>
  <si>
    <t xml:space="preserve">
_____
117</t>
  </si>
  <si>
    <t xml:space="preserve">
_____
10</t>
  </si>
  <si>
    <t>ТСЦ-507-3287
Тройник полипропиленовый соединительный диаметром 25 мм
шт.</t>
  </si>
  <si>
    <t xml:space="preserve">
_____
2,82</t>
  </si>
  <si>
    <t xml:space="preserve">
_____
11</t>
  </si>
  <si>
    <t xml:space="preserve">
_____
32</t>
  </si>
  <si>
    <t>ТСЦ-302-1150
Вентиль проходной для полипропиленовых трубопроводов диаметром 20 мм
шт.</t>
  </si>
  <si>
    <t xml:space="preserve">
_____
62,35</t>
  </si>
  <si>
    <t xml:space="preserve">
_____
125</t>
  </si>
  <si>
    <t xml:space="preserve">
_____
224</t>
  </si>
  <si>
    <t>Раздел 9. АВГУСТ</t>
  </si>
  <si>
    <t>подвал</t>
  </si>
  <si>
    <t>0,1
103
60</t>
  </si>
  <si>
    <t>51
34
20</t>
  </si>
  <si>
    <t>33
_____
18</t>
  </si>
  <si>
    <t>434
378
220</t>
  </si>
  <si>
    <t>367
_____
66</t>
  </si>
  <si>
    <t>Раздел 10. СЕНТЯБРЬ</t>
  </si>
  <si>
    <t>кв.13</t>
  </si>
  <si>
    <t>4
74
50</t>
  </si>
  <si>
    <t xml:space="preserve">
_____
142</t>
  </si>
  <si>
    <t>кв.35</t>
  </si>
  <si>
    <t>ТЕРр65-16-1
Смена сгонов у трубопроводов диаметром: до 20 мм
100 сгонов
НР 103% от ФОТ
СП 60% от ФОТ</t>
  </si>
  <si>
    <t>345,26
_____
1904,31</t>
  </si>
  <si>
    <t>0,67
_____
0,28</t>
  </si>
  <si>
    <t>45
7
4</t>
  </si>
  <si>
    <t>7
_____
38</t>
  </si>
  <si>
    <t>148
78
46</t>
  </si>
  <si>
    <t>76
_____
72</t>
  </si>
  <si>
    <t>ТСЦ-302-3234
Контргайка
шт.</t>
  </si>
  <si>
    <t xml:space="preserve">
_____
2,41</t>
  </si>
  <si>
    <t>Раздел 11. ОКТЯБРЬ</t>
  </si>
  <si>
    <t>0,012
103
60</t>
  </si>
  <si>
    <t>29
12
7</t>
  </si>
  <si>
    <t>12
_____
16</t>
  </si>
  <si>
    <t>191
136
79</t>
  </si>
  <si>
    <t>132
_____
56</t>
  </si>
  <si>
    <t>3 подъезд,</t>
  </si>
  <si>
    <t>ТЕРр63-1-2
Смена стекол толщиной 2-3 мм на штапиках по замазке: в деревянных переплетах при площади стекла до 0,5 м2
100 м2 остекления
НР 77% от ФОТ
СП 50% от ФОТ</t>
  </si>
  <si>
    <t>0,004
77
50</t>
  </si>
  <si>
    <t>2116,11
_____
4194,75</t>
  </si>
  <si>
    <t>34,23
_____
3,51</t>
  </si>
  <si>
    <t>25
6
4</t>
  </si>
  <si>
    <t>8
_____
17</t>
  </si>
  <si>
    <t>158
72
47</t>
  </si>
  <si>
    <t>93
_____
64</t>
  </si>
  <si>
    <t>кв.29</t>
  </si>
  <si>
    <t>0,018
103
60</t>
  </si>
  <si>
    <t>44
19
11</t>
  </si>
  <si>
    <t>18
_____
25</t>
  </si>
  <si>
    <t>287
204
119</t>
  </si>
  <si>
    <t>198
_____
84</t>
  </si>
  <si>
    <t>ТЕРр65-15-2
Смена отдельных участков трубопроводов с заготовкой труб в построечных условиях диаметром: до 32 мм
100 м трубопровода
3 035,50 = 3 591,90 + 107 x (17,60 - 22,80)
НР 103% от ФОТ
СП 60% от ФОТ</t>
  </si>
  <si>
    <t>0,025
103
60</t>
  </si>
  <si>
    <t>1019,2
_____
1947,72</t>
  </si>
  <si>
    <t>68,58
_____
2,8</t>
  </si>
  <si>
    <t>76
26
15</t>
  </si>
  <si>
    <t>25
_____
49</t>
  </si>
  <si>
    <t>453
290
169</t>
  </si>
  <si>
    <t>281
_____
163</t>
  </si>
  <si>
    <t>Раздел 12. НОЯБРЬ</t>
  </si>
  <si>
    <t>кв.18</t>
  </si>
  <si>
    <t>ТЕРр65-6-3
Чистка: сифонов чугунных
100 приборов
2 323,78 = 8 703,78 - 100 x 63,80
НР 103% от ФОТ
СП 60% от ФОТ</t>
  </si>
  <si>
    <t>875,16
_____
1429,79</t>
  </si>
  <si>
    <t>18,83
_____
1,82</t>
  </si>
  <si>
    <t>23
9
5</t>
  </si>
  <si>
    <t>9
_____
14</t>
  </si>
  <si>
    <t>195
99
58</t>
  </si>
  <si>
    <t>96
_____
98</t>
  </si>
  <si>
    <t>0,004
103
60</t>
  </si>
  <si>
    <t>10
4
2</t>
  </si>
  <si>
    <t>4
_____
6</t>
  </si>
  <si>
    <t>64
45
26</t>
  </si>
  <si>
    <t>44
_____
19</t>
  </si>
  <si>
    <t>ТЕРр65-17-1
Установка заглушек диаметром трубопроводов: до 100 мм
100 заглушек
1 755,72 = 3 759,44 - 0,094 x 5 300,00 - 0,072 x 20 910,00
НР 103% от ФОТ
СП 60% от ФОТ</t>
  </si>
  <si>
    <t>1254,4
_____
491</t>
  </si>
  <si>
    <t>35
26
15</t>
  </si>
  <si>
    <t>25
_____
10</t>
  </si>
  <si>
    <t>347
284
166</t>
  </si>
  <si>
    <t>276
_____
70</t>
  </si>
  <si>
    <t>ТСЦ-301-1308
Пробки радиаторные
шт.</t>
  </si>
  <si>
    <t xml:space="preserve">
_____
15,7</t>
  </si>
  <si>
    <t xml:space="preserve">
_____
31</t>
  </si>
  <si>
    <t xml:space="preserve">
_____
38</t>
  </si>
  <si>
    <t>Раздел 13. ДЕКАБРЬ</t>
  </si>
  <si>
    <t>0,0128
77
50</t>
  </si>
  <si>
    <t>81
21
14</t>
  </si>
  <si>
    <t>27
_____
54</t>
  </si>
  <si>
    <t>506
230
150</t>
  </si>
  <si>
    <t>299
_____
205</t>
  </si>
  <si>
    <t>ТЕРр56-12-7
Смена дверных приборов: доводчик
100 шт. приборов
НР 82% от ФОТ
СП 62% от ФОТ</t>
  </si>
  <si>
    <t>0,02
82
62</t>
  </si>
  <si>
    <t>617,05
_____
1892,32</t>
  </si>
  <si>
    <t>50
10
7</t>
  </si>
  <si>
    <t>12
_____
38</t>
  </si>
  <si>
    <t>211
112
84</t>
  </si>
  <si>
    <t>136
_____
75</t>
  </si>
  <si>
    <t>ТЕРр56-12-1
Смена дверных приборов: петли
100 шт. приборов
НР 82% от ФОТ
СП 62% от ФОТ</t>
  </si>
  <si>
    <t>1073,69
_____
710,64</t>
  </si>
  <si>
    <t>36
17
13</t>
  </si>
  <si>
    <t>21
_____
15</t>
  </si>
  <si>
    <t>285
194
147</t>
  </si>
  <si>
    <t>237
_____
48</t>
  </si>
  <si>
    <t>ТЕРр56-15-2
Ремонт дверных полотен со сменой брусков обвязки: горизонтальных на 2 сопряжения нижних
100 брусков
НР 82% от ФОТ
СП 62% от ФОТ</t>
  </si>
  <si>
    <t>0,01
82
62</t>
  </si>
  <si>
    <t>3206,96
_____
590,78</t>
  </si>
  <si>
    <t>39
26
20</t>
  </si>
  <si>
    <t>32
_____
6</t>
  </si>
  <si>
    <t>388
289
219</t>
  </si>
  <si>
    <t>353
_____
32</t>
  </si>
  <si>
    <t>0,15
74
50</t>
  </si>
  <si>
    <t>2
1
1</t>
  </si>
  <si>
    <t>23
17
12</t>
  </si>
  <si>
    <t>0,005
103
60</t>
  </si>
  <si>
    <t>12
5
3</t>
  </si>
  <si>
    <t>5
_____
7</t>
  </si>
  <si>
    <t>80
57
33</t>
  </si>
  <si>
    <t>55
_____
24</t>
  </si>
  <si>
    <t>Заголовок</t>
  </si>
  <si>
    <t>2,475
74
50</t>
  </si>
  <si>
    <t>34
25
17</t>
  </si>
  <si>
    <t>374
277
187</t>
  </si>
  <si>
    <t>18
13
8</t>
  </si>
  <si>
    <t>13
_____
5</t>
  </si>
  <si>
    <t>173
142
83</t>
  </si>
  <si>
    <t>138
_____
34</t>
  </si>
  <si>
    <t xml:space="preserve">
_____
16</t>
  </si>
  <si>
    <t xml:space="preserve">
_____
19</t>
  </si>
  <si>
    <t>1,65
74
50</t>
  </si>
  <si>
    <t>7
5
4</t>
  </si>
  <si>
    <t>72
53
36</t>
  </si>
  <si>
    <t>0,03
103
60</t>
  </si>
  <si>
    <t>73
31
18</t>
  </si>
  <si>
    <t>30
_____
41</t>
  </si>
  <si>
    <t>478
341
199</t>
  </si>
  <si>
    <t>331
_____
138</t>
  </si>
  <si>
    <t>кв.25</t>
  </si>
  <si>
    <t>0,15
103
60</t>
  </si>
  <si>
    <t>76
52
30</t>
  </si>
  <si>
    <t>50
_____
26</t>
  </si>
  <si>
    <t>651
567
330</t>
  </si>
  <si>
    <t>550
_____
100</t>
  </si>
  <si>
    <t>Итого прямые затраты по акту</t>
  </si>
  <si>
    <t>1409
_____
2679</t>
  </si>
  <si>
    <t>15568
_____
6799</t>
  </si>
  <si>
    <t>210
_____
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</si>
  <si>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</si>
  <si>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</si>
  <si>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</si>
  <si>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</si>
  <si>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</si>
  <si>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</si>
  <si>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Итоги по акту:</t>
  </si>
  <si>
    <t xml:space="preserve">    Внутренние санитарно-технические работы: демонтаж и разборка (ремонтно-строительные)</t>
  </si>
  <si>
    <t xml:space="preserve">    Внутренние санитарно-технические работы: смена труб, санитарно-технических приборов и другие работы (ремонтно-строительные)</t>
  </si>
  <si>
    <t xml:space="preserve">    Стекольные, обойные и облицовочные работы (ремонтно-строительные)</t>
  </si>
  <si>
    <t xml:space="preserve">    Проемы (ремонтно-строительные)</t>
  </si>
  <si>
    <t xml:space="preserve">    Итого</t>
  </si>
  <si>
    <t xml:space="preserve">    Компенсация НДС при УСН (МАТ+(ЭМ-ЗПМ)+НР*0,1712+СП*0,15+ОБ)*0,18</t>
  </si>
  <si>
    <t xml:space="preserve">    ВСЕГО по акту</t>
  </si>
  <si>
    <t xml:space="preserve">          Ресурсы подрядчика</t>
  </si>
  <si>
    <t xml:space="preserve">                  Трудозатраты</t>
  </si>
  <si>
    <t>1-1-7</t>
  </si>
  <si>
    <t>Затраты труда рабочих (ср 1,7)</t>
  </si>
  <si>
    <t xml:space="preserve">чел.час
</t>
  </si>
  <si>
    <t xml:space="preserve">9,64
</t>
  </si>
  <si>
    <t xml:space="preserve">106,27
</t>
  </si>
  <si>
    <t>1-2-5</t>
  </si>
  <si>
    <t>Затраты труда рабочих (ср 2,5)</t>
  </si>
  <si>
    <t xml:space="preserve">10,33
</t>
  </si>
  <si>
    <t xml:space="preserve">113,91
</t>
  </si>
  <si>
    <t>1-3-0</t>
  </si>
  <si>
    <t>Затраты труда рабочих (ср 3)</t>
  </si>
  <si>
    <t xml:space="preserve">10,78
</t>
  </si>
  <si>
    <t xml:space="preserve">118,86
</t>
  </si>
  <si>
    <t>1-3-3</t>
  </si>
  <si>
    <t>Затраты труда рабочих (ср 3,3)</t>
  </si>
  <si>
    <t xml:space="preserve">11,2
</t>
  </si>
  <si>
    <t xml:space="preserve">123,42
</t>
  </si>
  <si>
    <t>1-3-5</t>
  </si>
  <si>
    <t>Затраты труда рабочих (ср 3,5)</t>
  </si>
  <si>
    <t xml:space="preserve">11,47
</t>
  </si>
  <si>
    <t xml:space="preserve">126,37
</t>
  </si>
  <si>
    <t>1-3-9</t>
  </si>
  <si>
    <t>Затраты труда рабочих (ср 3,9)</t>
  </si>
  <si>
    <t xml:space="preserve">12,03
</t>
  </si>
  <si>
    <t xml:space="preserve">132,53
</t>
  </si>
  <si>
    <t>1-4-0</t>
  </si>
  <si>
    <t>Затраты труда рабочих (ср 4)</t>
  </si>
  <si>
    <t xml:space="preserve">12,16
</t>
  </si>
  <si>
    <t xml:space="preserve">134,01
</t>
  </si>
  <si>
    <t>Затраты труда машинистов</t>
  </si>
  <si>
    <t xml:space="preserve">
</t>
  </si>
  <si>
    <t xml:space="preserve">                  Машины и механизмы</t>
  </si>
  <si>
    <t>Подъемники грузоподъемностью до 500 кг одномачтовые, высота подъема: 45 м</t>
  </si>
  <si>
    <t xml:space="preserve">маш.-ч
</t>
  </si>
  <si>
    <t xml:space="preserve">33,73
</t>
  </si>
  <si>
    <t xml:space="preserve">155
</t>
  </si>
  <si>
    <t>ГК ЕТО, пост.№ 4/1 (031121)</t>
  </si>
  <si>
    <t>Установки для сварки: ручной дуговой (постоянного тока)</t>
  </si>
  <si>
    <t xml:space="preserve">7,84
</t>
  </si>
  <si>
    <t xml:space="preserve">45
</t>
  </si>
  <si>
    <t>ГК ЕТО, пост.№ 4/1</t>
  </si>
  <si>
    <t>Аппарат для газовой сварки и резки</t>
  </si>
  <si>
    <t xml:space="preserve">1,29
</t>
  </si>
  <si>
    <t xml:space="preserve">3
</t>
  </si>
  <si>
    <t>Дрели: электрические</t>
  </si>
  <si>
    <t xml:space="preserve">2,32
</t>
  </si>
  <si>
    <t xml:space="preserve">11
</t>
  </si>
  <si>
    <t>Автомобили бортовые, грузоподъемность: до 5 т</t>
  </si>
  <si>
    <t xml:space="preserve">103,2
</t>
  </si>
  <si>
    <t xml:space="preserve">570
</t>
  </si>
  <si>
    <t xml:space="preserve">                  Материалы</t>
  </si>
  <si>
    <t>101-0244</t>
  </si>
  <si>
    <t>Замазка оконная на олифе</t>
  </si>
  <si>
    <t xml:space="preserve">т
</t>
  </si>
  <si>
    <t xml:space="preserve">8740
</t>
  </si>
  <si>
    <t xml:space="preserve">41110,19
</t>
  </si>
  <si>
    <t>Среднее (13.01.158, 13.01.159)</t>
  </si>
  <si>
    <t>101-0311</t>
  </si>
  <si>
    <t>Каболка</t>
  </si>
  <si>
    <t xml:space="preserve">26830
</t>
  </si>
  <si>
    <t xml:space="preserve">90871,66
</t>
  </si>
  <si>
    <t>10.01.393</t>
  </si>
  <si>
    <t>101-0324</t>
  </si>
  <si>
    <t>Кислород технический: газообразный</t>
  </si>
  <si>
    <t xml:space="preserve">м3
</t>
  </si>
  <si>
    <t xml:space="preserve">6,2
</t>
  </si>
  <si>
    <t xml:space="preserve">44,01
</t>
  </si>
  <si>
    <t>26.03.080</t>
  </si>
  <si>
    <t>101-0956</t>
  </si>
  <si>
    <t>Петля накладная</t>
  </si>
  <si>
    <t xml:space="preserve">шт.
</t>
  </si>
  <si>
    <t xml:space="preserve">5,26
</t>
  </si>
  <si>
    <t xml:space="preserve">16,23
</t>
  </si>
  <si>
    <t>Среднее (08.06.030, 08.06.040, 08.06.050)</t>
  </si>
  <si>
    <t>101-1245</t>
  </si>
  <si>
    <t>Стекло листовое площадью до 1,0 м2, 1 группы, толщиной 3 мм, марки: М5</t>
  </si>
  <si>
    <t xml:space="preserve">м2
</t>
  </si>
  <si>
    <t xml:space="preserve">20,2
</t>
  </si>
  <si>
    <t xml:space="preserve">89,63
</t>
  </si>
  <si>
    <t>ГК ЕТО №4/1 от 31.01.2014 г., п.379</t>
  </si>
  <si>
    <t>101-1480</t>
  </si>
  <si>
    <t>Шурупы с полукруглой головкой: 3,5х35 мм</t>
  </si>
  <si>
    <t xml:space="preserve">11540
</t>
  </si>
  <si>
    <t xml:space="preserve">49728,47
</t>
  </si>
  <si>
    <t>08.05.1504</t>
  </si>
  <si>
    <t>101-1522</t>
  </si>
  <si>
    <t>Электроды диаметром: 5 мм Э42А</t>
  </si>
  <si>
    <t xml:space="preserve">10660
</t>
  </si>
  <si>
    <t xml:space="preserve">54738,99
</t>
  </si>
  <si>
    <t>08.07.007</t>
  </si>
  <si>
    <t>101-1602</t>
  </si>
  <si>
    <t>Ацетилен газообразный технический</t>
  </si>
  <si>
    <t xml:space="preserve">101
</t>
  </si>
  <si>
    <t xml:space="preserve">338,15
</t>
  </si>
  <si>
    <t>ГК ЕТО №4/1 от 31.01.2014 г., п.381</t>
  </si>
  <si>
    <t>101-1628</t>
  </si>
  <si>
    <t>Сталь листовая углеродистая обыкновенного качества марки ВСт3пс5 толщиной: 8-20 мм</t>
  </si>
  <si>
    <t xml:space="preserve">5300
</t>
  </si>
  <si>
    <t xml:space="preserve">20597,57
</t>
  </si>
  <si>
    <t>Среднее (08.04.0204, 08.04.0206, 08.04.0212, 08.04.0213, 08.04.0214, 08.04.0215, 08.04.0216, 08.04.0218, 08.04.0213.1)</t>
  </si>
  <si>
    <t>101-1669</t>
  </si>
  <si>
    <t>Очес льняной</t>
  </si>
  <si>
    <t xml:space="preserve">кг
</t>
  </si>
  <si>
    <t xml:space="preserve">42,4
</t>
  </si>
  <si>
    <t xml:space="preserve">131,08
</t>
  </si>
  <si>
    <t>10.01.394</t>
  </si>
  <si>
    <t>101-1703</t>
  </si>
  <si>
    <t>Прокладки резиновые (пластина техническая прессованная)</t>
  </si>
  <si>
    <t xml:space="preserve">22,8
</t>
  </si>
  <si>
    <t xml:space="preserve">120,61
</t>
  </si>
  <si>
    <t>Среднее (11.06.409,11.06.413,11.06.412,11.06.410,11.06.420)</t>
  </si>
  <si>
    <t>101-1757</t>
  </si>
  <si>
    <t>Ветошь</t>
  </si>
  <si>
    <t xml:space="preserve">7,02
</t>
  </si>
  <si>
    <t xml:space="preserve">35,6
</t>
  </si>
  <si>
    <t>26.10.030</t>
  </si>
  <si>
    <t>101-1814</t>
  </si>
  <si>
    <t>Клей столярный сухой</t>
  </si>
  <si>
    <t xml:space="preserve">17,3
</t>
  </si>
  <si>
    <t xml:space="preserve">58,14
</t>
  </si>
  <si>
    <t>Среднее (11.02.302,11.02.300)</t>
  </si>
  <si>
    <t>101-2004</t>
  </si>
  <si>
    <t>Пружины</t>
  </si>
  <si>
    <t xml:space="preserve">компл.
</t>
  </si>
  <si>
    <t xml:space="preserve">18
</t>
  </si>
  <si>
    <t xml:space="preserve">33,4
</t>
  </si>
  <si>
    <t>08.06.402</t>
  </si>
  <si>
    <t>101-2429</t>
  </si>
  <si>
    <t>Цемент расширяющийся</t>
  </si>
  <si>
    <t xml:space="preserve">2350
</t>
  </si>
  <si>
    <t xml:space="preserve">18580,67
</t>
  </si>
  <si>
    <t>13.01.105</t>
  </si>
  <si>
    <t>101-2576</t>
  </si>
  <si>
    <t>Болты с гайками и шайбами для санитарно-технических работ диаметром: 16 мм</t>
  </si>
  <si>
    <t xml:space="preserve">20910
</t>
  </si>
  <si>
    <t xml:space="preserve">51531,66
</t>
  </si>
  <si>
    <t>08.05.170</t>
  </si>
  <si>
    <t>102-0084</t>
  </si>
  <si>
    <t>Бруски обрезные хвойных пород длиной: 2-3,75 м, шириной 75-150 мм, толщиной 40-75 мм, II сорта</t>
  </si>
  <si>
    <t xml:space="preserve">1425
</t>
  </si>
  <si>
    <t xml:space="preserve">7890,68
</t>
  </si>
  <si>
    <t>09.01.071</t>
  </si>
  <si>
    <t>103-0014</t>
  </si>
  <si>
    <t>Трубы стальные сварные водогазопроводные с резьбой черные обыкновенные (неоцинкованные), диаметр условного прохода: 20 мм, толщина стенки 2,8 мм</t>
  </si>
  <si>
    <t xml:space="preserve">м
</t>
  </si>
  <si>
    <t xml:space="preserve">12,3
</t>
  </si>
  <si>
    <t xml:space="preserve">40,74
</t>
  </si>
  <si>
    <t>ГК ЕТО №4/1 от 31.01.2014 г., п.183*1.66/1000</t>
  </si>
  <si>
    <t>103-0015</t>
  </si>
  <si>
    <t>Трубы стальные сварные водогазопроводные с резьбой черные обыкновенные (неоцинкованные), диаметр условного прохода: 25 мм, толщина стенки 3,2 мм</t>
  </si>
  <si>
    <t xml:space="preserve">17,6
</t>
  </si>
  <si>
    <t xml:space="preserve">58,65
</t>
  </si>
  <si>
    <t>ГК ЕТО №4/1 от 31.01.2014 г., п.183*2.39/1000</t>
  </si>
  <si>
    <t>203-0259</t>
  </si>
  <si>
    <t>Штапик (раскладка) размером: 10х16 мм</t>
  </si>
  <si>
    <t xml:space="preserve">2
</t>
  </si>
  <si>
    <t xml:space="preserve">4,36
</t>
  </si>
  <si>
    <t>09.03.120</t>
  </si>
  <si>
    <t>301-1380</t>
  </si>
  <si>
    <t>Трубки защитные гофрированные</t>
  </si>
  <si>
    <t xml:space="preserve">11,6
</t>
  </si>
  <si>
    <t xml:space="preserve">22,55
</t>
  </si>
  <si>
    <t>Среднее (15.02.380, 21.02.970.1024, 21.02.970.1026)</t>
  </si>
  <si>
    <t>302-1237</t>
  </si>
  <si>
    <t>Сгоны стальные с муфтой и контргайкой, диаметром: 20 мм</t>
  </si>
  <si>
    <t xml:space="preserve">18,6
</t>
  </si>
  <si>
    <t xml:space="preserve">34,48
</t>
  </si>
  <si>
    <t>20.06.962.2+20.06.160.2+20.06.163.2</t>
  </si>
  <si>
    <t>411-0001</t>
  </si>
  <si>
    <t>Вода</t>
  </si>
  <si>
    <t xml:space="preserve">3,11
</t>
  </si>
  <si>
    <t xml:space="preserve">21,79
</t>
  </si>
  <si>
    <t>Среднее (26.01.015, 26.01.017)</t>
  </si>
  <si>
    <t>507-3367</t>
  </si>
  <si>
    <t>Труба из полипропилена PN 25/25</t>
  </si>
  <si>
    <t xml:space="preserve">16,92
</t>
  </si>
  <si>
    <t xml:space="preserve">47,58
</t>
  </si>
  <si>
    <t>15.02.527.2</t>
  </si>
  <si>
    <t>509-0968</t>
  </si>
  <si>
    <t>Прокладки из паронита марки ПМБ, толщиной: 1 мм, диаметром 150 мм</t>
  </si>
  <si>
    <t xml:space="preserve">1000 шт.
</t>
  </si>
  <si>
    <t xml:space="preserve">4910
</t>
  </si>
  <si>
    <t xml:space="preserve">34563,57
</t>
  </si>
  <si>
    <t>04.02.103</t>
  </si>
  <si>
    <t>ТСЦ-301-1308</t>
  </si>
  <si>
    <t>Пробки радиаторные</t>
  </si>
  <si>
    <t xml:space="preserve">15,7
</t>
  </si>
  <si>
    <t xml:space="preserve">19,06
</t>
  </si>
  <si>
    <t>ТСЦ-302-1150</t>
  </si>
  <si>
    <t>Вентиль проходной для полипропиленовых трубопроводов диаметром 20 мм</t>
  </si>
  <si>
    <t xml:space="preserve">62,35
</t>
  </si>
  <si>
    <t xml:space="preserve">111,78
</t>
  </si>
  <si>
    <t>ТСЦ-302-1151</t>
  </si>
  <si>
    <t>Вентиль проходной для полипропиленовых трубопроводов диаметром 25 мм</t>
  </si>
  <si>
    <t xml:space="preserve">89,89
</t>
  </si>
  <si>
    <t xml:space="preserve">142,05
</t>
  </si>
  <si>
    <t>ТСЦ-302-1236</t>
  </si>
  <si>
    <t>Сгоны стальные с муфтой и контргайкой, диаметром: 15 мм</t>
  </si>
  <si>
    <t xml:space="preserve">27,97
</t>
  </si>
  <si>
    <t>ТСЦ-302-1237</t>
  </si>
  <si>
    <t>ТСЦ-302-1244</t>
  </si>
  <si>
    <t>Спецсоединения стальные, втулки буртовые, гайки накидные, муфтовые, диаметром: до 15 мм</t>
  </si>
  <si>
    <t xml:space="preserve">15,3
</t>
  </si>
  <si>
    <t xml:space="preserve">55,5
</t>
  </si>
  <si>
    <t>ТСЦ-302-1471</t>
  </si>
  <si>
    <t>Угольник Н-В размером: 1/2"</t>
  </si>
  <si>
    <t xml:space="preserve">51,6
</t>
  </si>
  <si>
    <t xml:space="preserve">126,21
</t>
  </si>
  <si>
    <t>ТСЦ-302-3234</t>
  </si>
  <si>
    <t>Контргайка</t>
  </si>
  <si>
    <t xml:space="preserve">2,41
</t>
  </si>
  <si>
    <t xml:space="preserve">17,57
</t>
  </si>
  <si>
    <t>ТСЦ-507-3174</t>
  </si>
  <si>
    <t>Угольник 90 град. полипропиленовый диаметром 25 мм</t>
  </si>
  <si>
    <t xml:space="preserve">2,45
</t>
  </si>
  <si>
    <t xml:space="preserve">6,14
</t>
  </si>
  <si>
    <t>ТСЦ-507-3287</t>
  </si>
  <si>
    <t>Тройник полипропиленовый соединительный диаметром 25 мм</t>
  </si>
  <si>
    <t xml:space="preserve">2,82
</t>
  </si>
  <si>
    <t xml:space="preserve">8,04
</t>
  </si>
  <si>
    <t>ТСЦ-507-3366</t>
  </si>
  <si>
    <t>Труба из полипропилена PN 25/20</t>
  </si>
  <si>
    <t xml:space="preserve">11,49
</t>
  </si>
  <si>
    <t xml:space="preserve">34,34
</t>
  </si>
  <si>
    <t>ТСЦ-507-3367</t>
  </si>
  <si>
    <t>ТСЦ-507-5008</t>
  </si>
  <si>
    <t>Муфта полипропиленовая соединительная диаметром 25 мм</t>
  </si>
  <si>
    <t xml:space="preserve">0,95
</t>
  </si>
  <si>
    <t xml:space="preserve">4,23
</t>
  </si>
  <si>
    <t>ТСЦ-507-5056</t>
  </si>
  <si>
    <t>Муфта полипропиленовая переходная диаметром 25х20 мм</t>
  </si>
  <si>
    <t xml:space="preserve">0,97
</t>
  </si>
  <si>
    <t xml:space="preserve">4,41
</t>
  </si>
  <si>
    <t>ТСЦ-507-5074</t>
  </si>
  <si>
    <t>Муфта полипропиленовая комбинированная, с внутренней резьбой, разъемная диаметром 20х1/2"</t>
  </si>
  <si>
    <t xml:space="preserve">12,46
</t>
  </si>
  <si>
    <t xml:space="preserve">29,22
</t>
  </si>
  <si>
    <t xml:space="preserve">          Неучтенные ресурсы</t>
  </si>
  <si>
    <t>103-9140</t>
  </si>
  <si>
    <t>Арматура муфтовая</t>
  </si>
  <si>
    <t>509-9899</t>
  </si>
  <si>
    <t>Строительный мусор и масса возвратных материалов</t>
  </si>
  <si>
    <t>509-9900</t>
  </si>
  <si>
    <t>Строительный мусор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</si>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</sst>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0.000"/>
  </numFmts>
  <fonts count="24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10"/>
      <name val="Arial Cyr"/>
      <charset val="204"/>
    </font>
    <font>
      <b/>
      <i/>
      <sz val="11"/>
      <name val="Arial"/>
      <family val="2"/>
      <charset val="204"/>
    </font>
    <font>
      <b/>
      <i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7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7" fillId="0" borderId="0"/>
    <xf numFmtId="0" fontId="3" fillId="0" borderId="0"/>
  </cellStyleXfs>
  <cellXfs count="171">
    <xf numFmtId="0" fontId="0" fillId="0" borderId="0" xfId="0"/>
    <xf numFmtId="0" fontId="9" fillId="0" borderId="1" xfId="0" applyFont="1" applyBorder="1" applyAlignment="1">
      <alignment horizontal="center" vertical="center" wrapText="1"/>
    </xf>
    <xf numFmtId="0" fontId="9" fillId="0" borderId="1" xfId="23" applyFont="1" applyBorder="1">
      <alignment horizontal="center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top"/>
    </xf>
    <xf numFmtId="0" fontId="9" fillId="0" borderId="0" xfId="0" applyFont="1" applyBorder="1" applyAlignment="1"/>
    <xf numFmtId="0" fontId="13" fillId="0" borderId="0" xfId="0" applyFont="1" applyBorder="1" applyAlignment="1">
      <alignment horizontal="right"/>
    </xf>
    <xf numFmtId="0" fontId="9" fillId="0" borderId="0" xfId="0" applyFont="1" applyBorder="1" applyAlignment="1">
      <alignment horizontal="right" vertical="top" wrapText="1"/>
    </xf>
    <xf numFmtId="0" fontId="13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/>
    <xf numFmtId="0" fontId="13" fillId="0" borderId="0" xfId="0" applyFont="1" applyBorder="1" applyAlignment="1">
      <alignment horizontal="right" vertical="top" wrapText="1"/>
    </xf>
    <xf numFmtId="0" fontId="14" fillId="0" borderId="0" xfId="0" applyFont="1" applyBorder="1" applyAlignment="1">
      <alignment horizontal="center" vertical="center"/>
    </xf>
    <xf numFmtId="0" fontId="9" fillId="0" borderId="0" xfId="23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/>
    </xf>
    <xf numFmtId="0" fontId="9" fillId="0" borderId="0" xfId="0" applyFont="1"/>
    <xf numFmtId="0" fontId="15" fillId="0" borderId="0" xfId="0" applyFont="1" applyAlignment="1"/>
    <xf numFmtId="0" fontId="9" fillId="0" borderId="0" xfId="7" applyFont="1"/>
    <xf numFmtId="0" fontId="9" fillId="0" borderId="0" xfId="9" applyFont="1"/>
    <xf numFmtId="0" fontId="15" fillId="0" borderId="0" xfId="0" applyFont="1" applyAlignment="1">
      <alignment horizontal="left" vertical="top"/>
    </xf>
    <xf numFmtId="0" fontId="15" fillId="0" borderId="0" xfId="0" applyFont="1" applyAlignment="1">
      <alignment vertical="top"/>
    </xf>
    <xf numFmtId="0" fontId="15" fillId="0" borderId="0" xfId="23" applyFont="1" applyAlignment="1">
      <alignment horizontal="left"/>
    </xf>
    <xf numFmtId="0" fontId="15" fillId="0" borderId="0" xfId="0" applyFont="1" applyBorder="1" applyAlignment="1"/>
    <xf numFmtId="0" fontId="15" fillId="0" borderId="3" xfId="0" applyFont="1" applyBorder="1" applyAlignment="1"/>
    <xf numFmtId="0" fontId="15" fillId="0" borderId="0" xfId="0" applyFont="1" applyAlignment="1">
      <alignment vertical="center"/>
    </xf>
    <xf numFmtId="0" fontId="15" fillId="0" borderId="0" xfId="0" applyFont="1" applyAlignment="1">
      <alignment vertical="top" wrapText="1"/>
    </xf>
    <xf numFmtId="0" fontId="16" fillId="0" borderId="4" xfId="0" applyFont="1" applyBorder="1" applyAlignment="1">
      <alignment vertical="top"/>
    </xf>
    <xf numFmtId="173" fontId="16" fillId="0" borderId="5" xfId="12" applyNumberFormat="1" applyFont="1" applyBorder="1" applyAlignment="1">
      <alignment horizontal="right"/>
    </xf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right" vertical="top"/>
    </xf>
    <xf numFmtId="0" fontId="15" fillId="0" borderId="0" xfId="0" applyFont="1"/>
    <xf numFmtId="2" fontId="16" fillId="0" borderId="6" xfId="0" applyNumberFormat="1" applyFont="1" applyBorder="1" applyAlignment="1">
      <alignment horizontal="right" vertical="top"/>
    </xf>
    <xf numFmtId="0" fontId="15" fillId="0" borderId="6" xfId="0" applyFont="1" applyBorder="1" applyAlignment="1">
      <alignment vertical="top"/>
    </xf>
    <xf numFmtId="0" fontId="16" fillId="0" borderId="6" xfId="0" applyFont="1" applyBorder="1" applyAlignment="1">
      <alignment vertical="top"/>
    </xf>
    <xf numFmtId="2" fontId="16" fillId="0" borderId="0" xfId="0" applyNumberFormat="1" applyFont="1" applyAlignment="1">
      <alignment horizontal="right" vertical="top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right" vertical="top"/>
    </xf>
    <xf numFmtId="0" fontId="15" fillId="0" borderId="0" xfId="0" applyFont="1" applyAlignment="1">
      <alignment horizontal="left"/>
    </xf>
    <xf numFmtId="0" fontId="15" fillId="0" borderId="7" xfId="0" applyFont="1" applyBorder="1" applyAlignment="1">
      <alignment horizontal="center" vertical="center" wrapText="1"/>
    </xf>
    <xf numFmtId="0" fontId="15" fillId="0" borderId="0" xfId="6" applyFont="1" applyAlignment="1">
      <alignment horizontal="right" vertical="top" wrapText="1"/>
    </xf>
    <xf numFmtId="0" fontId="9" fillId="0" borderId="0" xfId="0" applyFont="1" applyBorder="1"/>
    <xf numFmtId="0" fontId="15" fillId="0" borderId="0" xfId="6" applyFont="1">
      <alignment horizontal="right" vertical="top" wrapText="1"/>
    </xf>
    <xf numFmtId="0" fontId="15" fillId="0" borderId="0" xfId="23" applyFont="1">
      <alignment horizontal="center"/>
    </xf>
    <xf numFmtId="0" fontId="9" fillId="0" borderId="0" xfId="0" applyFont="1" applyAlignment="1"/>
    <xf numFmtId="0" fontId="17" fillId="0" borderId="0" xfId="23" applyFont="1">
      <alignment horizontal="center"/>
    </xf>
    <xf numFmtId="0" fontId="15" fillId="0" borderId="0" xfId="0" applyFont="1" applyBorder="1" applyAlignment="1">
      <alignment horizontal="center"/>
    </xf>
    <xf numFmtId="0" fontId="16" fillId="0" borderId="5" xfId="0" applyFont="1" applyBorder="1" applyAlignment="1">
      <alignment vertical="top"/>
    </xf>
    <xf numFmtId="173" fontId="18" fillId="0" borderId="5" xfId="12" applyNumberFormat="1" applyFont="1" applyBorder="1" applyAlignment="1">
      <alignment horizontal="right"/>
    </xf>
    <xf numFmtId="173" fontId="16" fillId="0" borderId="0" xfId="12" applyNumberFormat="1" applyFont="1" applyBorder="1" applyAlignment="1">
      <alignment horizontal="right"/>
    </xf>
    <xf numFmtId="0" fontId="9" fillId="0" borderId="0" xfId="10" applyFont="1"/>
    <xf numFmtId="0" fontId="9" fillId="0" borderId="0" xfId="12" applyFont="1"/>
    <xf numFmtId="0" fontId="16" fillId="0" borderId="0" xfId="0" applyFont="1" applyBorder="1" applyAlignment="1">
      <alignment vertical="top"/>
    </xf>
    <xf numFmtId="0" fontId="15" fillId="0" borderId="0" xfId="0" applyFont="1" applyBorder="1" applyAlignment="1">
      <alignment vertical="top"/>
    </xf>
    <xf numFmtId="0" fontId="15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9" fillId="0" borderId="1" xfId="4" applyFont="1" applyBorder="1" applyAlignment="1">
      <alignment horizontal="center" vertical="top"/>
    </xf>
    <xf numFmtId="2" fontId="15" fillId="0" borderId="0" xfId="6" applyNumberFormat="1" applyFont="1" applyAlignment="1">
      <alignment horizontal="right" vertical="top" wrapText="1"/>
    </xf>
    <xf numFmtId="2" fontId="9" fillId="0" borderId="0" xfId="0" applyNumberFormat="1" applyFont="1"/>
    <xf numFmtId="2" fontId="9" fillId="0" borderId="0" xfId="6" applyNumberFormat="1" applyFont="1" applyAlignment="1">
      <alignment horizontal="right" vertical="top" wrapText="1"/>
    </xf>
    <xf numFmtId="0" fontId="9" fillId="0" borderId="0" xfId="0" applyFont="1" applyAlignment="1">
      <alignment vertical="top"/>
    </xf>
    <xf numFmtId="0" fontId="3" fillId="0" borderId="0" xfId="7"/>
    <xf numFmtId="0" fontId="1" fillId="0" borderId="0" xfId="9"/>
    <xf numFmtId="0" fontId="16" fillId="0" borderId="0" xfId="0" applyFont="1" applyAlignment="1">
      <alignment horizontal="left" vertical="top" indent="1"/>
    </xf>
    <xf numFmtId="1" fontId="16" fillId="0" borderId="0" xfId="10" applyNumberFormat="1" applyFont="1" applyAlignment="1">
      <alignment horizontal="right"/>
    </xf>
    <xf numFmtId="0" fontId="15" fillId="0" borderId="0" xfId="24" applyFont="1">
      <alignment horizontal="left" vertical="top"/>
    </xf>
    <xf numFmtId="0" fontId="15" fillId="0" borderId="11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173" fontId="16" fillId="0" borderId="19" xfId="7" applyNumberFormat="1" applyFont="1" applyBorder="1"/>
    <xf numFmtId="173" fontId="16" fillId="0" borderId="5" xfId="7" applyNumberFormat="1" applyFont="1" applyBorder="1"/>
    <xf numFmtId="173" fontId="16" fillId="0" borderId="19" xfId="9" applyNumberFormat="1" applyFont="1" applyBorder="1"/>
    <xf numFmtId="173" fontId="16" fillId="0" borderId="5" xfId="9" applyNumberFormat="1" applyFont="1" applyBorder="1"/>
    <xf numFmtId="0" fontId="15" fillId="0" borderId="0" xfId="23" applyFont="1" applyAlignment="1">
      <alignment horizontal="left"/>
    </xf>
    <xf numFmtId="0" fontId="15" fillId="0" borderId="19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0" fillId="0" borderId="0" xfId="23" applyFont="1">
      <alignment horizontal="center"/>
    </xf>
    <xf numFmtId="0" fontId="15" fillId="0" borderId="0" xfId="23" applyFo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/>
    </xf>
    <xf numFmtId="0" fontId="15" fillId="0" borderId="11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7" xfId="23" applyFont="1" applyBorder="1">
      <alignment horizontal="center"/>
    </xf>
    <xf numFmtId="0" fontId="9" fillId="0" borderId="18" xfId="23" applyFont="1" applyBorder="1">
      <alignment horizontal="center"/>
    </xf>
    <xf numFmtId="0" fontId="9" fillId="0" borderId="17" xfId="23" applyFont="1" applyBorder="1" applyAlignment="1">
      <alignment horizontal="center"/>
    </xf>
    <xf numFmtId="0" fontId="9" fillId="0" borderId="18" xfId="23" applyFont="1" applyBorder="1" applyAlignment="1">
      <alignment horizontal="center"/>
    </xf>
    <xf numFmtId="0" fontId="15" fillId="0" borderId="26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173" fontId="16" fillId="0" borderId="24" xfId="7" applyNumberFormat="1" applyFont="1" applyBorder="1"/>
    <xf numFmtId="173" fontId="16" fillId="0" borderId="25" xfId="7" applyNumberFormat="1" applyFont="1" applyBorder="1"/>
    <xf numFmtId="0" fontId="15" fillId="0" borderId="19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73" fontId="16" fillId="0" borderId="23" xfId="7" applyNumberFormat="1" applyFont="1" applyBorder="1"/>
    <xf numFmtId="173" fontId="16" fillId="0" borderId="0" xfId="7" applyNumberFormat="1" applyFont="1" applyBorder="1"/>
    <xf numFmtId="0" fontId="17" fillId="0" borderId="0" xfId="23" applyFont="1">
      <alignment horizontal="center"/>
    </xf>
    <xf numFmtId="0" fontId="9" fillId="0" borderId="30" xfId="1" applyFont="1" applyBorder="1" applyAlignment="1">
      <alignment horizontal="center" vertical="top"/>
    </xf>
    <xf numFmtId="0" fontId="9" fillId="0" borderId="31" xfId="1" applyFont="1" applyBorder="1" applyAlignment="1">
      <alignment horizontal="center" vertical="top"/>
    </xf>
    <xf numFmtId="0" fontId="9" fillId="0" borderId="31" xfId="1" applyFont="1" applyBorder="1">
      <alignment horizontal="center"/>
    </xf>
    <xf numFmtId="0" fontId="9" fillId="0" borderId="30" xfId="1" applyFont="1" applyBorder="1">
      <alignment horizontal="center"/>
    </xf>
    <xf numFmtId="0" fontId="17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0" fontId="9" fillId="0" borderId="1" xfId="0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left" vertical="top" wrapText="1"/>
    </xf>
    <xf numFmtId="49" fontId="15" fillId="0" borderId="1" xfId="0" applyNumberFormat="1" applyFont="1" applyBorder="1" applyAlignment="1">
      <alignment horizontal="right" vertical="top" wrapText="1"/>
    </xf>
    <xf numFmtId="2" fontId="15" fillId="0" borderId="1" xfId="0" applyNumberFormat="1" applyFont="1" applyBorder="1" applyAlignment="1">
      <alignment horizontal="right" vertical="top" wrapText="1"/>
    </xf>
    <xf numFmtId="0" fontId="15" fillId="0" borderId="1" xfId="0" applyFont="1" applyBorder="1" applyAlignment="1">
      <alignment horizontal="right" vertical="top" wrapText="1"/>
    </xf>
    <xf numFmtId="0" fontId="9" fillId="0" borderId="30" xfId="0" applyFont="1" applyBorder="1" applyAlignment="1">
      <alignment horizontal="right" vertical="top"/>
    </xf>
    <xf numFmtId="0" fontId="9" fillId="0" borderId="30" xfId="0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left" vertical="top" wrapText="1"/>
    </xf>
    <xf numFmtId="49" fontId="15" fillId="0" borderId="30" xfId="0" applyNumberFormat="1" applyFont="1" applyBorder="1" applyAlignment="1">
      <alignment horizontal="right" vertical="top" wrapText="1"/>
    </xf>
    <xf numFmtId="2" fontId="15" fillId="0" borderId="30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 wrapText="1"/>
    </xf>
    <xf numFmtId="0" fontId="14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5" fillId="0" borderId="1" xfId="6" applyFont="1" applyBorder="1" applyAlignment="1">
      <alignment horizontal="right" vertical="top" wrapText="1"/>
    </xf>
    <xf numFmtId="0" fontId="16" fillId="0" borderId="1" xfId="6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6" fillId="0" borderId="1" xfId="6" applyFont="1" applyBorder="1" applyAlignment="1">
      <alignment horizontal="right" vertical="top" wrapText="1"/>
    </xf>
    <xf numFmtId="0" fontId="22" fillId="0" borderId="1" xfId="0" applyFont="1" applyBorder="1" applyAlignment="1">
      <alignment horizontal="left" vertical="top" wrapText="1"/>
    </xf>
    <xf numFmtId="0" fontId="23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right" vertical="top"/>
    </xf>
    <xf numFmtId="49" fontId="15" fillId="0" borderId="1" xfId="0" applyNumberFormat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/>
    </xf>
    <xf numFmtId="2" fontId="15" fillId="0" borderId="1" xfId="0" applyNumberFormat="1" applyFont="1" applyBorder="1" applyAlignment="1">
      <alignment horizontal="right" vertical="top"/>
    </xf>
    <xf numFmtId="1" fontId="9" fillId="0" borderId="1" xfId="0" applyNumberFormat="1" applyFont="1" applyBorder="1" applyAlignment="1">
      <alignment horizontal="right" vertical="top" wrapText="1"/>
    </xf>
    <xf numFmtId="0" fontId="15" fillId="0" borderId="30" xfId="0" applyFont="1" applyBorder="1" applyAlignment="1">
      <alignment horizontal="right" vertical="top"/>
    </xf>
    <xf numFmtId="49" fontId="15" fillId="0" borderId="30" xfId="0" applyNumberFormat="1" applyFont="1" applyBorder="1" applyAlignment="1">
      <alignment horizontal="left" vertical="top" wrapText="1"/>
    </xf>
    <xf numFmtId="0" fontId="15" fillId="0" borderId="30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/>
    </xf>
    <xf numFmtId="2" fontId="15" fillId="0" borderId="30" xfId="0" applyNumberFormat="1" applyFont="1" applyBorder="1" applyAlignment="1">
      <alignment horizontal="right" vertical="top"/>
    </xf>
    <xf numFmtId="1" fontId="9" fillId="0" borderId="30" xfId="0" applyNumberFormat="1" applyFont="1" applyBorder="1" applyAlignment="1">
      <alignment horizontal="right" vertical="top" wrapText="1"/>
    </xf>
    <xf numFmtId="2" fontId="15" fillId="0" borderId="1" xfId="6" applyNumberFormat="1" applyFont="1" applyBorder="1" applyAlignment="1">
      <alignment horizontal="right" vertical="top" wrapText="1"/>
    </xf>
    <xf numFmtId="2" fontId="9" fillId="0" borderId="1" xfId="0" applyNumberFormat="1" applyFont="1" applyBorder="1"/>
    <xf numFmtId="2" fontId="9" fillId="0" borderId="1" xfId="6" applyNumberFormat="1" applyFont="1" applyBorder="1" applyAlignment="1">
      <alignment horizontal="right" vertical="top" wrapText="1"/>
    </xf>
    <xf numFmtId="2" fontId="16" fillId="0" borderId="1" xfId="6" applyNumberFormat="1" applyFont="1" applyBorder="1" applyAlignment="1">
      <alignment horizontal="right" vertical="top" wrapText="1"/>
    </xf>
    <xf numFmtId="2" fontId="18" fillId="0" borderId="1" xfId="0" applyNumberFormat="1" applyFont="1" applyBorder="1"/>
    <xf numFmtId="2" fontId="18" fillId="0" borderId="1" xfId="6" applyNumberFormat="1" applyFont="1" applyBorder="1" applyAlignment="1">
      <alignment horizontal="right" vertical="top" wrapText="1"/>
    </xf>
    <xf numFmtId="14" fontId="9" fillId="0" borderId="1" xfId="23" applyNumberFormat="1" applyFont="1" applyBorder="1">
      <alignment horizontal="center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251460</xdr:colOff>
          <xdr:row>29</xdr:row>
          <xdr:rowOff>45720</xdr:rowOff>
        </xdr:from>
        <xdr:to>
          <xdr:col>2</xdr:col>
          <xdr:colOff>891540</xdr:colOff>
          <xdr:row>31</xdr:row>
          <xdr:rowOff>7620</xdr:rowOff>
        </xdr:to>
        <xdr:sp macro="" textlink="">
          <xdr:nvSpPr>
            <xdr:cNvPr id="15489" name="Button 129" hidden="1">
              <a:extLst>
                <a:ext uri="{63B3BB69-23CF-44E3-9099-C40C66FF867C}">
                  <a14:compatExt spid="_x0000_s154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Обработка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106680</xdr:rowOff>
        </xdr:from>
        <xdr:to>
          <xdr:col>1</xdr:col>
          <xdr:colOff>998220</xdr:colOff>
          <xdr:row>16</xdr:row>
          <xdr:rowOff>22860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AA191"/>
  <sheetViews>
    <sheetView showGridLines="0" tabSelected="1" topLeftCell="C16" workbookViewId="0">
      <selection activeCell="L19" sqref="L19"/>
    </sheetView>
  </sheetViews>
  <sheetFormatPr defaultColWidth="9.109375" defaultRowHeight="13.2" x14ac:dyDescent="0.25"/>
  <cols>
    <col min="1" max="1" width="4.5546875" style="24" customWidth="1"/>
    <col min="2" max="2" width="6" style="24" customWidth="1"/>
    <col min="3" max="3" width="35.6640625" style="24" customWidth="1"/>
    <col min="4" max="4" width="11.88671875" style="24" customWidth="1"/>
    <col min="5" max="7" width="11.5546875" style="24" customWidth="1"/>
    <col min="8" max="8" width="12.6640625" style="24" customWidth="1"/>
    <col min="9" max="9" width="11.88671875" style="24" customWidth="1"/>
    <col min="10" max="10" width="11.5546875" style="24" customWidth="1"/>
    <col min="11" max="11" width="12.6640625" style="24" customWidth="1"/>
    <col min="12" max="12" width="11.5546875" style="24" customWidth="1"/>
    <col min="13" max="21" width="9.109375" style="24" hidden="1" customWidth="1"/>
    <col min="22" max="22" width="11.5546875" style="24" customWidth="1"/>
    <col min="23" max="27" width="9.109375" style="24" hidden="1" customWidth="1"/>
    <col min="28" max="28" width="9.109375" style="24" customWidth="1"/>
    <col min="29" max="16384" width="9.109375" style="24"/>
  </cols>
  <sheetData>
    <row r="1" spans="2:27" s="25" customFormat="1" x14ac:dyDescent="0.25">
      <c r="B1" s="3"/>
      <c r="C1" s="3"/>
      <c r="D1" s="4"/>
      <c r="E1" s="4"/>
      <c r="F1" s="5"/>
      <c r="G1" s="4"/>
      <c r="H1" s="4"/>
      <c r="I1" s="4"/>
      <c r="J1" s="5"/>
      <c r="K1" s="5"/>
      <c r="L1" s="5"/>
      <c r="M1" s="24"/>
      <c r="N1" s="24"/>
      <c r="O1" s="24"/>
      <c r="P1" s="24"/>
      <c r="Q1" s="24"/>
      <c r="R1" s="24"/>
      <c r="S1" s="24"/>
      <c r="T1" s="24"/>
      <c r="U1" s="24"/>
      <c r="V1" s="6" t="s">
        <v>44</v>
      </c>
    </row>
    <row r="2" spans="2:27" s="25" customFormat="1" x14ac:dyDescent="0.25">
      <c r="B2" s="3"/>
      <c r="C2" s="3"/>
      <c r="D2" s="4"/>
      <c r="E2" s="4"/>
      <c r="F2" s="5"/>
      <c r="G2" s="4"/>
      <c r="H2" s="4"/>
      <c r="I2" s="4"/>
      <c r="J2" s="5"/>
      <c r="K2" s="5"/>
      <c r="L2" s="7"/>
      <c r="M2" s="24"/>
      <c r="N2" s="24"/>
      <c r="O2" s="24"/>
      <c r="P2" s="24"/>
      <c r="Q2" s="24"/>
      <c r="R2" s="24"/>
      <c r="S2" s="24"/>
      <c r="T2" s="24"/>
      <c r="U2" s="24"/>
      <c r="V2" s="6" t="s">
        <v>45</v>
      </c>
    </row>
    <row r="3" spans="2:27" s="25" customFormat="1" x14ac:dyDescent="0.25">
      <c r="B3" s="3"/>
      <c r="C3" s="3"/>
      <c r="D3" s="4"/>
      <c r="E3" s="4"/>
      <c r="F3" s="5"/>
      <c r="G3" s="4"/>
      <c r="H3" s="4"/>
      <c r="I3" s="4"/>
      <c r="J3" s="5"/>
      <c r="K3" s="5"/>
      <c r="L3" s="7"/>
      <c r="M3" s="24"/>
      <c r="N3" s="24"/>
      <c r="O3" s="24"/>
      <c r="P3" s="24"/>
      <c r="Q3" s="24"/>
      <c r="R3" s="24"/>
      <c r="S3" s="24"/>
      <c r="T3" s="24"/>
      <c r="U3" s="24"/>
      <c r="V3" s="6" t="s">
        <v>46</v>
      </c>
    </row>
    <row r="4" spans="2:27" s="25" customFormat="1" x14ac:dyDescent="0.25">
      <c r="B4" s="8"/>
      <c r="C4" s="8"/>
      <c r="D4" s="9"/>
      <c r="E4" s="9"/>
      <c r="F4" s="10"/>
      <c r="G4" s="9"/>
      <c r="H4" s="9"/>
      <c r="I4" s="9"/>
      <c r="J4" s="10"/>
      <c r="K4" s="10"/>
      <c r="L4" s="11"/>
      <c r="M4" s="24"/>
      <c r="N4" s="24"/>
      <c r="O4" s="24"/>
      <c r="P4" s="24"/>
      <c r="Q4" s="24"/>
      <c r="R4" s="24"/>
      <c r="S4" s="24"/>
      <c r="T4" s="24"/>
      <c r="U4" s="24"/>
      <c r="V4" s="9"/>
    </row>
    <row r="5" spans="2:27" s="25" customFormat="1" x14ac:dyDescent="0.25">
      <c r="B5" s="12"/>
      <c r="C5" s="13" t="s">
        <v>47</v>
      </c>
      <c r="D5" s="14"/>
      <c r="E5" s="15"/>
      <c r="F5" s="15"/>
      <c r="G5" s="15"/>
      <c r="H5" s="16"/>
      <c r="I5" s="16"/>
      <c r="J5" s="15"/>
      <c r="K5" s="17"/>
      <c r="L5" s="18"/>
      <c r="M5" s="24"/>
      <c r="N5" s="24"/>
      <c r="O5" s="24"/>
      <c r="P5" s="24"/>
      <c r="Q5" s="24"/>
      <c r="R5" s="24"/>
      <c r="S5" s="24"/>
      <c r="T5" s="24"/>
      <c r="U5" s="24"/>
      <c r="V5" s="19" t="s">
        <v>48</v>
      </c>
    </row>
    <row r="6" spans="2:27" s="25" customFormat="1" x14ac:dyDescent="0.25">
      <c r="B6" s="12"/>
      <c r="C6" s="14"/>
      <c r="D6" s="14"/>
      <c r="E6" s="15"/>
      <c r="F6" s="15"/>
      <c r="G6" s="15"/>
      <c r="H6" s="16"/>
      <c r="I6" s="16"/>
      <c r="J6" s="15"/>
      <c r="K6" s="18"/>
      <c r="L6" s="18" t="s">
        <v>49</v>
      </c>
      <c r="M6" s="24"/>
      <c r="N6" s="24"/>
      <c r="O6" s="24"/>
      <c r="P6" s="24"/>
      <c r="Q6" s="24"/>
      <c r="R6" s="24"/>
      <c r="S6" s="24"/>
      <c r="T6" s="24"/>
      <c r="U6" s="24"/>
      <c r="V6" s="19" t="s">
        <v>50</v>
      </c>
    </row>
    <row r="7" spans="2:27" s="25" customFormat="1" x14ac:dyDescent="0.25">
      <c r="B7" s="15"/>
      <c r="C7" s="13" t="s">
        <v>51</v>
      </c>
      <c r="D7" s="15"/>
      <c r="E7" s="15"/>
      <c r="F7" s="15"/>
      <c r="G7" s="15"/>
      <c r="H7" s="16"/>
      <c r="I7" s="16"/>
      <c r="J7" s="15"/>
      <c r="K7" s="18"/>
      <c r="L7" s="18" t="s">
        <v>52</v>
      </c>
      <c r="M7" s="24"/>
      <c r="N7" s="24"/>
      <c r="O7" s="24"/>
      <c r="P7" s="24"/>
      <c r="Q7" s="24"/>
      <c r="R7" s="24"/>
      <c r="S7" s="24"/>
      <c r="T7" s="24"/>
      <c r="U7" s="24"/>
      <c r="V7" s="19"/>
    </row>
    <row r="8" spans="2:27" s="25" customFormat="1" x14ac:dyDescent="0.25">
      <c r="B8" s="15"/>
      <c r="C8" s="17"/>
      <c r="D8" s="15"/>
      <c r="E8" s="15"/>
      <c r="F8" s="15"/>
      <c r="G8" s="15"/>
      <c r="H8" s="16"/>
      <c r="I8" s="16"/>
      <c r="J8" s="15"/>
      <c r="K8" s="18"/>
      <c r="L8" s="18" t="s">
        <v>52</v>
      </c>
      <c r="M8" s="24"/>
      <c r="N8" s="24"/>
      <c r="O8" s="24"/>
      <c r="P8" s="24"/>
      <c r="Q8" s="24"/>
      <c r="R8" s="24"/>
      <c r="S8" s="24"/>
      <c r="T8" s="24"/>
      <c r="U8" s="24"/>
      <c r="V8" s="19"/>
    </row>
    <row r="9" spans="2:27" s="25" customFormat="1" x14ac:dyDescent="0.25">
      <c r="B9" s="15"/>
      <c r="C9" s="13" t="s">
        <v>53</v>
      </c>
      <c r="D9" s="15"/>
      <c r="E9" s="15"/>
      <c r="F9" s="15"/>
      <c r="G9" s="15"/>
      <c r="H9" s="16"/>
      <c r="I9" s="16"/>
      <c r="J9" s="15"/>
      <c r="K9" s="18"/>
      <c r="L9" s="18" t="s">
        <v>52</v>
      </c>
      <c r="M9" s="24"/>
      <c r="N9" s="24"/>
      <c r="O9" s="24"/>
      <c r="P9" s="24"/>
      <c r="Q9" s="24"/>
      <c r="R9" s="24"/>
      <c r="S9" s="24"/>
      <c r="T9" s="24"/>
      <c r="U9" s="24"/>
      <c r="V9" s="19"/>
    </row>
    <row r="10" spans="2:27" s="25" customFormat="1" x14ac:dyDescent="0.25">
      <c r="B10" s="15"/>
      <c r="C10" s="17"/>
      <c r="D10" s="15"/>
      <c r="E10" s="15"/>
      <c r="F10" s="15"/>
      <c r="G10" s="15"/>
      <c r="H10" s="16"/>
      <c r="I10" s="16"/>
      <c r="J10" s="15"/>
      <c r="K10" s="17"/>
      <c r="L10" s="18" t="s">
        <v>52</v>
      </c>
      <c r="M10" s="24"/>
      <c r="N10" s="24"/>
      <c r="O10" s="24"/>
      <c r="P10" s="24"/>
      <c r="Q10" s="24"/>
      <c r="R10" s="24"/>
      <c r="S10" s="24"/>
      <c r="T10" s="24"/>
      <c r="U10" s="24"/>
      <c r="V10" s="19"/>
    </row>
    <row r="11" spans="2:27" s="25" customFormat="1" x14ac:dyDescent="0.25">
      <c r="B11" s="15"/>
      <c r="C11" s="13" t="s">
        <v>54</v>
      </c>
      <c r="D11" s="15"/>
      <c r="E11" s="15"/>
      <c r="F11" s="15"/>
      <c r="G11" s="15"/>
      <c r="H11" s="16"/>
      <c r="I11" s="16"/>
      <c r="J11" s="15"/>
      <c r="K11" s="17"/>
      <c r="L11" s="18"/>
      <c r="M11" s="24"/>
      <c r="N11" s="24"/>
      <c r="O11" s="24"/>
      <c r="P11" s="24"/>
      <c r="Q11" s="24"/>
      <c r="R11" s="24"/>
      <c r="S11" s="24"/>
      <c r="T11" s="24"/>
      <c r="U11" s="24"/>
      <c r="V11" s="19"/>
    </row>
    <row r="12" spans="2:27" s="25" customFormat="1" x14ac:dyDescent="0.25">
      <c r="B12" s="20"/>
      <c r="C12" s="17"/>
      <c r="D12" s="21"/>
      <c r="E12" s="15"/>
      <c r="F12" s="15"/>
      <c r="G12" s="15"/>
      <c r="H12" s="16"/>
      <c r="I12" s="16"/>
      <c r="J12" s="15"/>
      <c r="K12" s="17"/>
      <c r="L12" s="18" t="s">
        <v>55</v>
      </c>
      <c r="M12" s="24"/>
      <c r="N12" s="24"/>
      <c r="O12" s="24"/>
      <c r="P12" s="24"/>
      <c r="Q12" s="24"/>
      <c r="R12" s="24"/>
      <c r="S12" s="24"/>
      <c r="T12" s="24"/>
      <c r="U12" s="24"/>
      <c r="V12" s="19"/>
    </row>
    <row r="13" spans="2:27" s="25" customFormat="1" x14ac:dyDescent="0.25">
      <c r="B13" s="20"/>
      <c r="C13" s="13" t="s">
        <v>56</v>
      </c>
      <c r="D13" s="21"/>
      <c r="E13" s="15"/>
      <c r="F13" s="15"/>
      <c r="G13" s="15"/>
      <c r="H13" s="16"/>
      <c r="I13" s="16"/>
      <c r="J13" s="15"/>
      <c r="K13" s="18" t="s">
        <v>57</v>
      </c>
      <c r="L13" s="20" t="s">
        <v>58</v>
      </c>
      <c r="M13" s="24"/>
      <c r="N13" s="24"/>
      <c r="O13" s="24"/>
      <c r="P13" s="24"/>
      <c r="Q13" s="24"/>
      <c r="R13" s="24"/>
      <c r="S13" s="24"/>
      <c r="T13" s="24"/>
      <c r="U13" s="24"/>
      <c r="V13" s="19"/>
    </row>
    <row r="14" spans="2:27" s="25" customFormat="1" x14ac:dyDescent="0.25">
      <c r="B14" s="20"/>
      <c r="C14" s="20"/>
      <c r="D14" s="17"/>
      <c r="E14" s="15"/>
      <c r="F14" s="15"/>
      <c r="G14" s="15"/>
      <c r="H14" s="16"/>
      <c r="I14" s="16"/>
      <c r="J14" s="15"/>
      <c r="K14" s="15"/>
      <c r="L14" s="20" t="s">
        <v>59</v>
      </c>
      <c r="M14" s="24"/>
      <c r="N14" s="24"/>
      <c r="O14" s="24"/>
      <c r="P14" s="24"/>
      <c r="Q14" s="24"/>
      <c r="R14" s="24"/>
      <c r="S14" s="24"/>
      <c r="T14" s="24"/>
      <c r="U14" s="24"/>
      <c r="V14" s="19"/>
      <c r="W14" s="26">
        <v>123.46</v>
      </c>
      <c r="X14" s="27">
        <v>123.46</v>
      </c>
      <c r="Y14" s="71"/>
      <c r="Z14" s="71"/>
      <c r="AA14" s="71"/>
    </row>
    <row r="15" spans="2:27" s="25" customFormat="1" x14ac:dyDescent="0.25">
      <c r="B15" s="20"/>
      <c r="C15" s="20"/>
      <c r="D15" s="17"/>
      <c r="E15" s="15"/>
      <c r="F15" s="15"/>
      <c r="G15" s="15"/>
      <c r="H15" s="16"/>
      <c r="I15" s="16"/>
      <c r="J15" s="15"/>
      <c r="K15" s="18"/>
      <c r="L15" s="18" t="s">
        <v>60</v>
      </c>
      <c r="M15" s="24"/>
      <c r="N15" s="24"/>
      <c r="O15" s="24"/>
      <c r="P15" s="24"/>
      <c r="Q15" s="24"/>
      <c r="R15" s="24"/>
      <c r="S15" s="24"/>
      <c r="T15" s="24"/>
      <c r="U15" s="24"/>
      <c r="V15" s="22"/>
      <c r="W15" s="26">
        <v>0.02</v>
      </c>
      <c r="X15" s="27">
        <v>0.02</v>
      </c>
      <c r="Y15" s="72"/>
      <c r="Z15" s="72"/>
      <c r="AA15" s="72"/>
    </row>
    <row r="16" spans="2:27" s="25" customFormat="1" x14ac:dyDescent="0.25">
      <c r="B16" s="20"/>
      <c r="C16" s="20"/>
      <c r="D16" s="17"/>
      <c r="E16" s="15"/>
      <c r="F16" s="15"/>
      <c r="G16" s="15"/>
      <c r="H16" s="16"/>
      <c r="I16" s="16"/>
      <c r="J16" s="15"/>
      <c r="K16" s="18"/>
      <c r="L16" s="18"/>
      <c r="M16" s="24"/>
      <c r="N16" s="24"/>
      <c r="O16" s="24"/>
      <c r="P16" s="24"/>
      <c r="Q16" s="24"/>
      <c r="R16" s="24"/>
      <c r="S16" s="24"/>
      <c r="T16" s="24"/>
      <c r="U16" s="24"/>
      <c r="V16" s="23"/>
    </row>
    <row r="17" spans="2:27" s="25" customFormat="1" ht="12.75" customHeight="1" x14ac:dyDescent="0.2">
      <c r="B17" s="28"/>
      <c r="C17" s="29"/>
      <c r="D17" s="29"/>
      <c r="E17" s="29"/>
      <c r="H17" s="98" t="s">
        <v>39</v>
      </c>
      <c r="I17" s="99"/>
      <c r="J17" s="98" t="s">
        <v>40</v>
      </c>
      <c r="K17" s="99"/>
      <c r="L17" s="102" t="s">
        <v>41</v>
      </c>
      <c r="M17" s="103"/>
      <c r="N17" s="103"/>
      <c r="O17" s="103"/>
      <c r="P17" s="103"/>
      <c r="Q17" s="103"/>
      <c r="R17" s="103"/>
      <c r="S17" s="103"/>
      <c r="T17" s="103"/>
      <c r="U17" s="103"/>
      <c r="V17" s="104"/>
    </row>
    <row r="18" spans="2:27" s="25" customFormat="1" x14ac:dyDescent="0.2">
      <c r="B18" s="30"/>
      <c r="C18" s="29"/>
      <c r="D18" s="29"/>
      <c r="E18" s="29"/>
      <c r="H18" s="100"/>
      <c r="I18" s="101"/>
      <c r="J18" s="100"/>
      <c r="K18" s="101"/>
      <c r="L18" s="1" t="s">
        <v>42</v>
      </c>
      <c r="M18" s="1" t="s">
        <v>43</v>
      </c>
      <c r="N18" s="1" t="s">
        <v>43</v>
      </c>
      <c r="O18" s="31"/>
      <c r="P18" s="31"/>
      <c r="Q18" s="31"/>
      <c r="R18" s="31"/>
      <c r="S18" s="31"/>
      <c r="T18" s="31"/>
      <c r="U18" s="31"/>
      <c r="V18" s="1" t="s">
        <v>43</v>
      </c>
    </row>
    <row r="19" spans="2:27" s="25" customFormat="1" x14ac:dyDescent="0.25">
      <c r="B19" s="28"/>
      <c r="C19" s="29"/>
      <c r="D19" s="29"/>
      <c r="E19" s="29"/>
      <c r="H19" s="105">
        <v>1</v>
      </c>
      <c r="I19" s="106"/>
      <c r="J19" s="107" t="s">
        <v>66</v>
      </c>
      <c r="K19" s="108"/>
      <c r="L19" s="170">
        <v>41640</v>
      </c>
      <c r="M19" s="2" t="s">
        <v>66</v>
      </c>
      <c r="N19" s="2" t="s">
        <v>66</v>
      </c>
      <c r="O19" s="32"/>
      <c r="P19" s="32"/>
      <c r="Q19" s="32"/>
      <c r="R19" s="32"/>
      <c r="S19" s="32"/>
      <c r="T19" s="32"/>
      <c r="U19" s="32"/>
      <c r="V19" s="2" t="s">
        <v>66</v>
      </c>
    </row>
    <row r="20" spans="2:27" s="33" customFormat="1" ht="11.4" x14ac:dyDescent="0.2">
      <c r="B20" s="30"/>
      <c r="C20" s="29"/>
      <c r="D20" s="29"/>
      <c r="E20" s="29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2:27" s="33" customFormat="1" ht="15.6" x14ac:dyDescent="0.3">
      <c r="B21" s="92" t="s">
        <v>38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</row>
    <row r="22" spans="2:27" s="33" customFormat="1" ht="15.6" x14ac:dyDescent="0.3">
      <c r="B22" s="92" t="s">
        <v>67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</row>
    <row r="23" spans="2:27" s="29" customFormat="1" ht="11.4" x14ac:dyDescent="0.2">
      <c r="B23" s="93" t="s">
        <v>68</v>
      </c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</row>
    <row r="24" spans="2:27" s="34" customFormat="1" ht="11.4" x14ac:dyDescent="0.2">
      <c r="B24" s="88" t="s">
        <v>4</v>
      </c>
      <c r="C24" s="88"/>
      <c r="D24" s="88"/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</row>
    <row r="25" spans="2:27" s="34" customFormat="1" ht="11.4" x14ac:dyDescent="0.2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2:27" s="29" customFormat="1" ht="11.4" x14ac:dyDescent="0.2">
      <c r="B26" s="25"/>
      <c r="C26" s="25"/>
      <c r="D26" s="25"/>
      <c r="E26" s="25"/>
      <c r="F26" s="25"/>
      <c r="G26" s="25"/>
      <c r="H26" s="89" t="s">
        <v>20</v>
      </c>
      <c r="I26" s="90"/>
      <c r="J26" s="91"/>
      <c r="K26" s="89" t="s">
        <v>21</v>
      </c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1"/>
    </row>
    <row r="27" spans="2:27" s="29" customFormat="1" ht="12" x14ac:dyDescent="0.25">
      <c r="B27" s="25"/>
      <c r="C27" s="25"/>
      <c r="D27" s="25"/>
      <c r="E27" s="28" t="s">
        <v>5</v>
      </c>
      <c r="F27" s="25"/>
      <c r="G27" s="25"/>
      <c r="H27" s="84">
        <f>6925.02/1000</f>
        <v>6.9250200000000008</v>
      </c>
      <c r="I27" s="85"/>
      <c r="J27" s="35" t="s">
        <v>6</v>
      </c>
      <c r="K27" s="86">
        <f>49364.81/1000</f>
        <v>49.364809999999999</v>
      </c>
      <c r="L27" s="87"/>
      <c r="M27" s="36"/>
      <c r="N27" s="36"/>
      <c r="O27" s="36"/>
      <c r="P27" s="36"/>
      <c r="Q27" s="36"/>
      <c r="R27" s="36"/>
      <c r="S27" s="36"/>
      <c r="T27" s="36"/>
      <c r="U27" s="36"/>
      <c r="V27" s="35" t="s">
        <v>6</v>
      </c>
    </row>
    <row r="28" spans="2:27" s="29" customFormat="1" ht="12" x14ac:dyDescent="0.25">
      <c r="B28" s="25"/>
      <c r="C28" s="25"/>
      <c r="D28" s="25"/>
      <c r="E28" s="37" t="s">
        <v>35</v>
      </c>
      <c r="F28" s="25"/>
      <c r="G28" s="38"/>
      <c r="H28" s="84">
        <f>0/1000</f>
        <v>0</v>
      </c>
      <c r="I28" s="85"/>
      <c r="J28" s="35" t="s">
        <v>6</v>
      </c>
      <c r="K28" s="86">
        <f>0/1000</f>
        <v>0</v>
      </c>
      <c r="L28" s="87"/>
      <c r="M28" s="36"/>
      <c r="N28" s="36"/>
      <c r="O28" s="36"/>
      <c r="P28" s="36"/>
      <c r="Q28" s="36"/>
      <c r="R28" s="36"/>
      <c r="S28" s="36"/>
      <c r="T28" s="36"/>
      <c r="U28" s="36"/>
      <c r="V28" s="35" t="s">
        <v>6</v>
      </c>
    </row>
    <row r="29" spans="2:27" s="29" customFormat="1" ht="12" x14ac:dyDescent="0.25">
      <c r="B29" s="25"/>
      <c r="C29" s="25"/>
      <c r="D29" s="25"/>
      <c r="E29" s="37" t="s">
        <v>36</v>
      </c>
      <c r="F29" s="25"/>
      <c r="G29" s="38"/>
      <c r="H29" s="84">
        <f>0/1000</f>
        <v>0</v>
      </c>
      <c r="I29" s="85"/>
      <c r="J29" s="35" t="s">
        <v>6</v>
      </c>
      <c r="K29" s="86">
        <f>0/1000</f>
        <v>0</v>
      </c>
      <c r="L29" s="87"/>
      <c r="M29" s="36"/>
      <c r="N29" s="36"/>
      <c r="O29" s="36"/>
      <c r="P29" s="36"/>
      <c r="Q29" s="36"/>
      <c r="R29" s="36"/>
      <c r="S29" s="36"/>
      <c r="T29" s="36"/>
      <c r="U29" s="36"/>
      <c r="V29" s="35" t="s">
        <v>6</v>
      </c>
    </row>
    <row r="30" spans="2:27" s="39" customFormat="1" x14ac:dyDescent="0.25">
      <c r="B30" s="25"/>
      <c r="C30" s="25"/>
      <c r="D30" s="25"/>
      <c r="E30" s="28" t="s">
        <v>7</v>
      </c>
      <c r="F30" s="25"/>
      <c r="G30" s="25"/>
      <c r="H30" s="84">
        <f>(W14+W15)/1000</f>
        <v>0.12347999999999999</v>
      </c>
      <c r="I30" s="85"/>
      <c r="J30" s="35" t="s">
        <v>8</v>
      </c>
      <c r="K30" s="86">
        <f>(X14+X15)/1000</f>
        <v>0.12347999999999999</v>
      </c>
      <c r="L30" s="87"/>
      <c r="M30" s="36"/>
      <c r="N30" s="36"/>
      <c r="O30" s="36"/>
      <c r="P30" s="36"/>
      <c r="Q30" s="36"/>
      <c r="R30" s="36"/>
      <c r="S30" s="36"/>
      <c r="T30" s="36"/>
      <c r="U30" s="36"/>
      <c r="V30" s="35" t="s">
        <v>8</v>
      </c>
      <c r="Y30" s="71">
        <v>1409</v>
      </c>
      <c r="Z30" s="71">
        <v>1408</v>
      </c>
      <c r="AA30" s="71">
        <v>836</v>
      </c>
    </row>
    <row r="31" spans="2:27" x14ac:dyDescent="0.25">
      <c r="B31" s="25"/>
      <c r="C31" s="25"/>
      <c r="D31" s="25"/>
      <c r="E31" s="28" t="s">
        <v>9</v>
      </c>
      <c r="F31" s="25"/>
      <c r="G31" s="25"/>
      <c r="H31" s="84">
        <f>1409/1000</f>
        <v>1.409</v>
      </c>
      <c r="I31" s="85"/>
      <c r="J31" s="35" t="s">
        <v>6</v>
      </c>
      <c r="K31" s="86">
        <f>15572/1000</f>
        <v>15.571999999999999</v>
      </c>
      <c r="L31" s="87"/>
      <c r="M31" s="36"/>
      <c r="N31" s="36"/>
      <c r="O31" s="36"/>
      <c r="P31" s="36"/>
      <c r="Q31" s="36"/>
      <c r="R31" s="36"/>
      <c r="S31" s="36"/>
      <c r="T31" s="36"/>
      <c r="U31" s="36"/>
      <c r="V31" s="35" t="s">
        <v>6</v>
      </c>
      <c r="Y31" s="72">
        <v>15572</v>
      </c>
      <c r="Z31" s="72">
        <v>15557</v>
      </c>
      <c r="AA31" s="72">
        <v>9241</v>
      </c>
    </row>
    <row r="32" spans="2:27" x14ac:dyDescent="0.25">
      <c r="B32" s="25"/>
      <c r="C32" s="25"/>
      <c r="D32" s="25"/>
      <c r="E32" s="25"/>
      <c r="F32" s="25"/>
      <c r="G32" s="29"/>
      <c r="H32" s="40"/>
      <c r="I32" s="40"/>
      <c r="J32" s="41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1"/>
    </row>
    <row r="33" spans="1:22" x14ac:dyDescent="0.25">
      <c r="B33" s="25"/>
      <c r="C33" s="29"/>
      <c r="D33" s="29"/>
      <c r="E33" s="29"/>
      <c r="F33" s="25"/>
      <c r="G33" s="38"/>
      <c r="H33" s="43"/>
      <c r="I33" s="43"/>
      <c r="J33" s="44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4"/>
    </row>
    <row r="34" spans="1:22" x14ac:dyDescent="0.25">
      <c r="B34" s="28" t="str">
        <f>"Составлена в базисных ценах на 01.2000 г. и текущих ценах на " &amp; IF(LEN(M34)&gt;3,MID(M34,4,LEN(M34)),M34)</f>
        <v xml:space="preserve">Составлена в базисных ценах на 01.2000 г. и текущих ценах на </v>
      </c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ht="13.8" thickBot="1" x14ac:dyDescent="0.3">
      <c r="B35" s="46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ht="13.5" customHeight="1" thickBot="1" x14ac:dyDescent="0.3">
      <c r="A36" s="94" t="s">
        <v>61</v>
      </c>
      <c r="B36" s="95"/>
      <c r="C36" s="76" t="s">
        <v>11</v>
      </c>
      <c r="D36" s="76" t="s">
        <v>12</v>
      </c>
      <c r="E36" s="79" t="s">
        <v>13</v>
      </c>
      <c r="F36" s="80"/>
      <c r="G36" s="81"/>
      <c r="H36" s="79" t="s">
        <v>14</v>
      </c>
      <c r="I36" s="80"/>
      <c r="J36" s="81"/>
      <c r="K36" s="79" t="s">
        <v>15</v>
      </c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1"/>
    </row>
    <row r="37" spans="1:22" ht="18.75" customHeight="1" thickBot="1" x14ac:dyDescent="0.3">
      <c r="A37" s="76" t="s">
        <v>62</v>
      </c>
      <c r="B37" s="96" t="s">
        <v>63</v>
      </c>
      <c r="C37" s="77"/>
      <c r="D37" s="77"/>
      <c r="E37" s="82" t="s">
        <v>2</v>
      </c>
      <c r="F37" s="47" t="s">
        <v>16</v>
      </c>
      <c r="G37" s="47" t="s">
        <v>17</v>
      </c>
      <c r="H37" s="82" t="s">
        <v>2</v>
      </c>
      <c r="I37" s="47" t="s">
        <v>16</v>
      </c>
      <c r="J37" s="47" t="s">
        <v>17</v>
      </c>
      <c r="K37" s="82" t="s">
        <v>2</v>
      </c>
      <c r="L37" s="47" t="s">
        <v>16</v>
      </c>
      <c r="M37" s="47"/>
      <c r="N37" s="47"/>
      <c r="O37" s="47"/>
      <c r="P37" s="47"/>
      <c r="Q37" s="47"/>
      <c r="R37" s="47"/>
      <c r="S37" s="47"/>
      <c r="T37" s="47"/>
      <c r="U37" s="47"/>
      <c r="V37" s="47" t="s">
        <v>17</v>
      </c>
    </row>
    <row r="38" spans="1:22" ht="18.75" customHeight="1" thickBot="1" x14ac:dyDescent="0.3">
      <c r="A38" s="78"/>
      <c r="B38" s="97"/>
      <c r="C38" s="78"/>
      <c r="D38" s="78"/>
      <c r="E38" s="83"/>
      <c r="F38" s="47" t="s">
        <v>18</v>
      </c>
      <c r="G38" s="47" t="s">
        <v>19</v>
      </c>
      <c r="H38" s="83"/>
      <c r="I38" s="47" t="s">
        <v>18</v>
      </c>
      <c r="J38" s="47" t="s">
        <v>19</v>
      </c>
      <c r="K38" s="83"/>
      <c r="L38" s="47" t="s">
        <v>18</v>
      </c>
      <c r="M38" s="47"/>
      <c r="N38" s="47"/>
      <c r="O38" s="47"/>
      <c r="P38" s="47"/>
      <c r="Q38" s="47"/>
      <c r="R38" s="47"/>
      <c r="S38" s="47"/>
      <c r="T38" s="47"/>
      <c r="U38" s="47"/>
      <c r="V38" s="47" t="s">
        <v>19</v>
      </c>
    </row>
    <row r="39" spans="1:22" x14ac:dyDescent="0.25">
      <c r="A39" s="124">
        <v>1</v>
      </c>
      <c r="B39" s="125">
        <v>2</v>
      </c>
      <c r="C39" s="126">
        <v>3</v>
      </c>
      <c r="D39" s="126">
        <v>4</v>
      </c>
      <c r="E39" s="127">
        <v>5</v>
      </c>
      <c r="F39" s="127">
        <v>6</v>
      </c>
      <c r="G39" s="127">
        <v>7</v>
      </c>
      <c r="H39" s="127">
        <v>8</v>
      </c>
      <c r="I39" s="127">
        <v>9</v>
      </c>
      <c r="J39" s="127">
        <v>10</v>
      </c>
      <c r="K39" s="127">
        <v>11</v>
      </c>
      <c r="L39" s="127">
        <v>12</v>
      </c>
      <c r="M39" s="127"/>
      <c r="N39" s="127"/>
      <c r="O39" s="127"/>
      <c r="P39" s="127"/>
      <c r="Q39" s="127"/>
      <c r="R39" s="127"/>
      <c r="S39" s="127"/>
      <c r="T39" s="127"/>
      <c r="U39" s="127"/>
      <c r="V39" s="127">
        <v>13</v>
      </c>
    </row>
    <row r="40" spans="1:22" ht="19.350000000000001" customHeight="1" x14ac:dyDescent="0.25">
      <c r="A40" s="128" t="s">
        <v>71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  <c r="O40" s="129"/>
      <c r="P40" s="129"/>
      <c r="Q40" s="129"/>
      <c r="R40" s="129"/>
      <c r="S40" s="129"/>
      <c r="T40" s="129"/>
      <c r="U40" s="129"/>
      <c r="V40" s="129"/>
    </row>
    <row r="41" spans="1:22" ht="68.400000000000006" x14ac:dyDescent="0.25">
      <c r="A41" s="130">
        <v>1</v>
      </c>
      <c r="B41" s="131">
        <v>5</v>
      </c>
      <c r="C41" s="132" t="s">
        <v>72</v>
      </c>
      <c r="D41" s="133" t="s">
        <v>73</v>
      </c>
      <c r="E41" s="134">
        <v>3.95</v>
      </c>
      <c r="F41" s="135">
        <v>3.95</v>
      </c>
      <c r="G41" s="134"/>
      <c r="H41" s="134"/>
      <c r="I41" s="134"/>
      <c r="J41" s="134"/>
      <c r="K41" s="134" t="s">
        <v>74</v>
      </c>
      <c r="L41" s="135">
        <v>4</v>
      </c>
      <c r="M41" s="135"/>
      <c r="N41" s="135" t="s">
        <v>75</v>
      </c>
      <c r="O41" s="135"/>
      <c r="P41" s="135"/>
      <c r="Q41" s="135"/>
      <c r="R41" s="135"/>
      <c r="S41" s="135"/>
      <c r="T41" s="135"/>
      <c r="U41" s="135"/>
      <c r="V41" s="135"/>
    </row>
    <row r="42" spans="1:22" ht="68.400000000000006" x14ac:dyDescent="0.25">
      <c r="A42" s="130">
        <v>2</v>
      </c>
      <c r="B42" s="131">
        <v>1</v>
      </c>
      <c r="C42" s="132" t="s">
        <v>76</v>
      </c>
      <c r="D42" s="133" t="s">
        <v>77</v>
      </c>
      <c r="E42" s="134">
        <v>1010.59</v>
      </c>
      <c r="F42" s="135" t="s">
        <v>78</v>
      </c>
      <c r="G42" s="134">
        <v>5.16</v>
      </c>
      <c r="H42" s="134" t="s">
        <v>79</v>
      </c>
      <c r="I42" s="134" t="s">
        <v>80</v>
      </c>
      <c r="J42" s="134"/>
      <c r="K42" s="134" t="s">
        <v>81</v>
      </c>
      <c r="L42" s="135" t="s">
        <v>82</v>
      </c>
      <c r="M42" s="135"/>
      <c r="N42" s="135" t="s">
        <v>75</v>
      </c>
      <c r="O42" s="135"/>
      <c r="P42" s="135"/>
      <c r="Q42" s="135"/>
      <c r="R42" s="135"/>
      <c r="S42" s="135"/>
      <c r="T42" s="135"/>
      <c r="U42" s="135"/>
      <c r="V42" s="135"/>
    </row>
    <row r="43" spans="1:22" ht="45.6" x14ac:dyDescent="0.25">
      <c r="A43" s="130">
        <v>3</v>
      </c>
      <c r="B43" s="131">
        <v>2</v>
      </c>
      <c r="C43" s="132" t="s">
        <v>83</v>
      </c>
      <c r="D43" s="133" t="s">
        <v>84</v>
      </c>
      <c r="E43" s="134">
        <v>17.600000000000001</v>
      </c>
      <c r="F43" s="135" t="s">
        <v>85</v>
      </c>
      <c r="G43" s="134"/>
      <c r="H43" s="134">
        <v>35</v>
      </c>
      <c r="I43" s="134" t="s">
        <v>86</v>
      </c>
      <c r="J43" s="134"/>
      <c r="K43" s="134">
        <v>56</v>
      </c>
      <c r="L43" s="135" t="s">
        <v>87</v>
      </c>
      <c r="M43" s="135"/>
      <c r="N43" s="135" t="s">
        <v>88</v>
      </c>
      <c r="O43" s="135"/>
      <c r="P43" s="135"/>
      <c r="Q43" s="135"/>
      <c r="R43" s="135"/>
      <c r="S43" s="135"/>
      <c r="T43" s="135"/>
      <c r="U43" s="135"/>
      <c r="V43" s="135"/>
    </row>
    <row r="44" spans="1:22" ht="57" x14ac:dyDescent="0.25">
      <c r="A44" s="130">
        <v>4</v>
      </c>
      <c r="B44" s="131">
        <v>3</v>
      </c>
      <c r="C44" s="132" t="s">
        <v>89</v>
      </c>
      <c r="D44" s="133" t="s">
        <v>90</v>
      </c>
      <c r="E44" s="134">
        <v>15.3</v>
      </c>
      <c r="F44" s="135" t="s">
        <v>91</v>
      </c>
      <c r="G44" s="134"/>
      <c r="H44" s="134">
        <v>15</v>
      </c>
      <c r="I44" s="134" t="s">
        <v>92</v>
      </c>
      <c r="J44" s="134"/>
      <c r="K44" s="134">
        <v>56</v>
      </c>
      <c r="L44" s="135" t="s">
        <v>87</v>
      </c>
      <c r="M44" s="135"/>
      <c r="N44" s="135" t="s">
        <v>88</v>
      </c>
      <c r="O44" s="135"/>
      <c r="P44" s="135"/>
      <c r="Q44" s="135"/>
      <c r="R44" s="135"/>
      <c r="S44" s="135"/>
      <c r="T44" s="135"/>
      <c r="U44" s="135"/>
      <c r="V44" s="135"/>
    </row>
    <row r="45" spans="1:22" ht="34.200000000000003" x14ac:dyDescent="0.25">
      <c r="A45" s="136">
        <v>5</v>
      </c>
      <c r="B45" s="137">
        <v>4</v>
      </c>
      <c r="C45" s="138" t="s">
        <v>93</v>
      </c>
      <c r="D45" s="139" t="s">
        <v>84</v>
      </c>
      <c r="E45" s="140">
        <v>51.6</v>
      </c>
      <c r="F45" s="141" t="s">
        <v>94</v>
      </c>
      <c r="G45" s="140"/>
      <c r="H45" s="140">
        <v>103</v>
      </c>
      <c r="I45" s="140" t="s">
        <v>95</v>
      </c>
      <c r="J45" s="140"/>
      <c r="K45" s="140">
        <v>252</v>
      </c>
      <c r="L45" s="141" t="s">
        <v>96</v>
      </c>
      <c r="M45" s="141"/>
      <c r="N45" s="141" t="s">
        <v>88</v>
      </c>
      <c r="O45" s="141"/>
      <c r="P45" s="141"/>
      <c r="Q45" s="141"/>
      <c r="R45" s="141"/>
      <c r="S45" s="141"/>
      <c r="T45" s="141"/>
      <c r="U45" s="141"/>
      <c r="V45" s="141"/>
    </row>
    <row r="46" spans="1:22" ht="19.350000000000001" customHeight="1" x14ac:dyDescent="0.25">
      <c r="A46" s="128" t="s">
        <v>97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  <c r="L46" s="129"/>
      <c r="M46" s="129"/>
      <c r="N46" s="129"/>
      <c r="O46" s="129"/>
      <c r="P46" s="129"/>
      <c r="Q46" s="129"/>
      <c r="R46" s="129"/>
      <c r="S46" s="129"/>
      <c r="T46" s="129"/>
      <c r="U46" s="129"/>
      <c r="V46" s="129"/>
    </row>
    <row r="47" spans="1:22" ht="68.400000000000006" x14ac:dyDescent="0.25">
      <c r="A47" s="130">
        <v>6</v>
      </c>
      <c r="B47" s="131">
        <v>42</v>
      </c>
      <c r="C47" s="132" t="s">
        <v>98</v>
      </c>
      <c r="D47" s="133" t="s">
        <v>99</v>
      </c>
      <c r="E47" s="134">
        <v>13.69</v>
      </c>
      <c r="F47" s="135">
        <v>13.69</v>
      </c>
      <c r="G47" s="134"/>
      <c r="H47" s="134" t="s">
        <v>100</v>
      </c>
      <c r="I47" s="134">
        <v>5</v>
      </c>
      <c r="J47" s="134"/>
      <c r="K47" s="134" t="s">
        <v>101</v>
      </c>
      <c r="L47" s="135">
        <v>60</v>
      </c>
      <c r="M47" s="135"/>
      <c r="N47" s="135" t="s">
        <v>75</v>
      </c>
      <c r="O47" s="135"/>
      <c r="P47" s="135"/>
      <c r="Q47" s="135"/>
      <c r="R47" s="135"/>
      <c r="S47" s="135"/>
      <c r="T47" s="135"/>
      <c r="U47" s="135"/>
      <c r="V47" s="135"/>
    </row>
    <row r="48" spans="1:22" ht="114" x14ac:dyDescent="0.25">
      <c r="A48" s="130">
        <v>7</v>
      </c>
      <c r="B48" s="131">
        <v>6</v>
      </c>
      <c r="C48" s="132" t="s">
        <v>102</v>
      </c>
      <c r="D48" s="133" t="s">
        <v>103</v>
      </c>
      <c r="E48" s="134">
        <v>2406.83</v>
      </c>
      <c r="F48" s="135" t="s">
        <v>104</v>
      </c>
      <c r="G48" s="134">
        <v>76.17</v>
      </c>
      <c r="H48" s="134" t="s">
        <v>105</v>
      </c>
      <c r="I48" s="134" t="s">
        <v>106</v>
      </c>
      <c r="J48" s="134">
        <v>6</v>
      </c>
      <c r="K48" s="134" t="s">
        <v>107</v>
      </c>
      <c r="L48" s="135" t="s">
        <v>108</v>
      </c>
      <c r="M48" s="135"/>
      <c r="N48" s="135" t="s">
        <v>75</v>
      </c>
      <c r="O48" s="135"/>
      <c r="P48" s="135"/>
      <c r="Q48" s="135"/>
      <c r="R48" s="135"/>
      <c r="S48" s="135"/>
      <c r="T48" s="135"/>
      <c r="U48" s="135"/>
      <c r="V48" s="135">
        <v>32</v>
      </c>
    </row>
    <row r="49" spans="1:22" ht="68.400000000000006" x14ac:dyDescent="0.25">
      <c r="A49" s="130">
        <v>8</v>
      </c>
      <c r="B49" s="131">
        <v>14</v>
      </c>
      <c r="C49" s="132" t="s">
        <v>98</v>
      </c>
      <c r="D49" s="133" t="s">
        <v>109</v>
      </c>
      <c r="E49" s="134">
        <v>13.69</v>
      </c>
      <c r="F49" s="135">
        <v>13.69</v>
      </c>
      <c r="G49" s="134"/>
      <c r="H49" s="134" t="s">
        <v>110</v>
      </c>
      <c r="I49" s="134">
        <v>1</v>
      </c>
      <c r="J49" s="134"/>
      <c r="K49" s="134" t="s">
        <v>111</v>
      </c>
      <c r="L49" s="135">
        <v>14</v>
      </c>
      <c r="M49" s="135"/>
      <c r="N49" s="135" t="s">
        <v>75</v>
      </c>
      <c r="O49" s="135"/>
      <c r="P49" s="135"/>
      <c r="Q49" s="135"/>
      <c r="R49" s="135"/>
      <c r="S49" s="135"/>
      <c r="T49" s="135"/>
      <c r="U49" s="135"/>
      <c r="V49" s="135"/>
    </row>
    <row r="50" spans="1:22" ht="34.200000000000003" x14ac:dyDescent="0.25">
      <c r="A50" s="130">
        <v>9</v>
      </c>
      <c r="B50" s="131">
        <v>7</v>
      </c>
      <c r="C50" s="132" t="s">
        <v>112</v>
      </c>
      <c r="D50" s="133" t="s">
        <v>113</v>
      </c>
      <c r="E50" s="134">
        <v>11.49</v>
      </c>
      <c r="F50" s="135" t="s">
        <v>114</v>
      </c>
      <c r="G50" s="134"/>
      <c r="H50" s="134">
        <v>90</v>
      </c>
      <c r="I50" s="134" t="s">
        <v>115</v>
      </c>
      <c r="J50" s="134"/>
      <c r="K50" s="134">
        <v>269</v>
      </c>
      <c r="L50" s="135" t="s">
        <v>116</v>
      </c>
      <c r="M50" s="135"/>
      <c r="N50" s="135" t="s">
        <v>88</v>
      </c>
      <c r="O50" s="135"/>
      <c r="P50" s="135"/>
      <c r="Q50" s="135"/>
      <c r="R50" s="135"/>
      <c r="S50" s="135"/>
      <c r="T50" s="135"/>
      <c r="U50" s="135"/>
      <c r="V50" s="135"/>
    </row>
    <row r="51" spans="1:22" ht="45.6" x14ac:dyDescent="0.25">
      <c r="A51" s="130">
        <v>10</v>
      </c>
      <c r="B51" s="131">
        <v>8</v>
      </c>
      <c r="C51" s="132" t="s">
        <v>117</v>
      </c>
      <c r="D51" s="133" t="s">
        <v>84</v>
      </c>
      <c r="E51" s="134">
        <v>0.95</v>
      </c>
      <c r="F51" s="135" t="s">
        <v>118</v>
      </c>
      <c r="G51" s="134"/>
      <c r="H51" s="134">
        <v>2</v>
      </c>
      <c r="I51" s="134" t="s">
        <v>119</v>
      </c>
      <c r="J51" s="134"/>
      <c r="K51" s="134">
        <v>8</v>
      </c>
      <c r="L51" s="135" t="s">
        <v>120</v>
      </c>
      <c r="M51" s="135"/>
      <c r="N51" s="135" t="s">
        <v>88</v>
      </c>
      <c r="O51" s="135"/>
      <c r="P51" s="135"/>
      <c r="Q51" s="135"/>
      <c r="R51" s="135"/>
      <c r="S51" s="135"/>
      <c r="T51" s="135"/>
      <c r="U51" s="135"/>
      <c r="V51" s="135"/>
    </row>
    <row r="52" spans="1:22" ht="45.6" x14ac:dyDescent="0.25">
      <c r="A52" s="130">
        <v>11</v>
      </c>
      <c r="B52" s="131">
        <v>9</v>
      </c>
      <c r="C52" s="132" t="s">
        <v>121</v>
      </c>
      <c r="D52" s="133" t="s">
        <v>84</v>
      </c>
      <c r="E52" s="134">
        <v>2.4500000000000002</v>
      </c>
      <c r="F52" s="135" t="s">
        <v>122</v>
      </c>
      <c r="G52" s="134"/>
      <c r="H52" s="134">
        <v>5</v>
      </c>
      <c r="I52" s="134" t="s">
        <v>123</v>
      </c>
      <c r="J52" s="134"/>
      <c r="K52" s="134">
        <v>12</v>
      </c>
      <c r="L52" s="135" t="s">
        <v>124</v>
      </c>
      <c r="M52" s="135"/>
      <c r="N52" s="135" t="s">
        <v>88</v>
      </c>
      <c r="O52" s="135"/>
      <c r="P52" s="135"/>
      <c r="Q52" s="135"/>
      <c r="R52" s="135"/>
      <c r="S52" s="135"/>
      <c r="T52" s="135"/>
      <c r="U52" s="135"/>
      <c r="V52" s="135"/>
    </row>
    <row r="53" spans="1:22" ht="45.6" x14ac:dyDescent="0.25">
      <c r="A53" s="130">
        <v>12</v>
      </c>
      <c r="B53" s="131">
        <v>10</v>
      </c>
      <c r="C53" s="132" t="s">
        <v>125</v>
      </c>
      <c r="D53" s="133" t="s">
        <v>126</v>
      </c>
      <c r="E53" s="134">
        <v>89.89</v>
      </c>
      <c r="F53" s="135" t="s">
        <v>127</v>
      </c>
      <c r="G53" s="134"/>
      <c r="H53" s="134">
        <v>360</v>
      </c>
      <c r="I53" s="134" t="s">
        <v>128</v>
      </c>
      <c r="J53" s="134"/>
      <c r="K53" s="134">
        <v>568</v>
      </c>
      <c r="L53" s="135" t="s">
        <v>129</v>
      </c>
      <c r="M53" s="135"/>
      <c r="N53" s="135" t="s">
        <v>88</v>
      </c>
      <c r="O53" s="135"/>
      <c r="P53" s="135"/>
      <c r="Q53" s="135"/>
      <c r="R53" s="135"/>
      <c r="S53" s="135"/>
      <c r="T53" s="135"/>
      <c r="U53" s="135"/>
      <c r="V53" s="135"/>
    </row>
    <row r="54" spans="1:22" ht="45.6" x14ac:dyDescent="0.25">
      <c r="A54" s="136">
        <v>13</v>
      </c>
      <c r="B54" s="137">
        <v>11</v>
      </c>
      <c r="C54" s="138" t="s">
        <v>130</v>
      </c>
      <c r="D54" s="139" t="s">
        <v>126</v>
      </c>
      <c r="E54" s="140">
        <v>0.97</v>
      </c>
      <c r="F54" s="141" t="s">
        <v>131</v>
      </c>
      <c r="G54" s="140"/>
      <c r="H54" s="140">
        <v>4</v>
      </c>
      <c r="I54" s="140" t="s">
        <v>132</v>
      </c>
      <c r="J54" s="140"/>
      <c r="K54" s="140">
        <v>18</v>
      </c>
      <c r="L54" s="141" t="s">
        <v>133</v>
      </c>
      <c r="M54" s="141"/>
      <c r="N54" s="141" t="s">
        <v>88</v>
      </c>
      <c r="O54" s="141"/>
      <c r="P54" s="141"/>
      <c r="Q54" s="141"/>
      <c r="R54" s="141"/>
      <c r="S54" s="141"/>
      <c r="T54" s="141"/>
      <c r="U54" s="141"/>
      <c r="V54" s="141"/>
    </row>
    <row r="55" spans="1:22" ht="19.350000000000001" customHeight="1" x14ac:dyDescent="0.25">
      <c r="A55" s="128" t="s">
        <v>134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</row>
    <row r="56" spans="1:22" ht="68.400000000000006" x14ac:dyDescent="0.25">
      <c r="A56" s="130">
        <v>14</v>
      </c>
      <c r="B56" s="131">
        <v>43</v>
      </c>
      <c r="C56" s="132" t="s">
        <v>98</v>
      </c>
      <c r="D56" s="133" t="s">
        <v>135</v>
      </c>
      <c r="E56" s="134">
        <v>13.69</v>
      </c>
      <c r="F56" s="135">
        <v>13.69</v>
      </c>
      <c r="G56" s="134"/>
      <c r="H56" s="134" t="s">
        <v>136</v>
      </c>
      <c r="I56" s="134">
        <v>3</v>
      </c>
      <c r="J56" s="134"/>
      <c r="K56" s="134" t="s">
        <v>137</v>
      </c>
      <c r="L56" s="135">
        <v>30</v>
      </c>
      <c r="M56" s="135"/>
      <c r="N56" s="135" t="s">
        <v>75</v>
      </c>
      <c r="O56" s="135"/>
      <c r="P56" s="135"/>
      <c r="Q56" s="135"/>
      <c r="R56" s="135"/>
      <c r="S56" s="135"/>
      <c r="T56" s="135"/>
      <c r="U56" s="135"/>
      <c r="V56" s="135"/>
    </row>
    <row r="57" spans="1:22" ht="79.8" x14ac:dyDescent="0.25">
      <c r="A57" s="130">
        <v>15</v>
      </c>
      <c r="B57" s="131">
        <v>12</v>
      </c>
      <c r="C57" s="132" t="s">
        <v>138</v>
      </c>
      <c r="D57" s="133" t="s">
        <v>139</v>
      </c>
      <c r="E57" s="134">
        <v>2435.67</v>
      </c>
      <c r="F57" s="135" t="s">
        <v>140</v>
      </c>
      <c r="G57" s="134" t="s">
        <v>141</v>
      </c>
      <c r="H57" s="134" t="s">
        <v>142</v>
      </c>
      <c r="I57" s="134" t="s">
        <v>143</v>
      </c>
      <c r="J57" s="134">
        <v>2</v>
      </c>
      <c r="K57" s="134" t="s">
        <v>144</v>
      </c>
      <c r="L57" s="135" t="s">
        <v>145</v>
      </c>
      <c r="M57" s="135"/>
      <c r="N57" s="135" t="s">
        <v>75</v>
      </c>
      <c r="O57" s="135"/>
      <c r="P57" s="135"/>
      <c r="Q57" s="135"/>
      <c r="R57" s="135"/>
      <c r="S57" s="135"/>
      <c r="T57" s="135"/>
      <c r="U57" s="135"/>
      <c r="V57" s="135" t="s">
        <v>146</v>
      </c>
    </row>
    <row r="58" spans="1:22" ht="68.400000000000006" x14ac:dyDescent="0.25">
      <c r="A58" s="130">
        <v>16</v>
      </c>
      <c r="B58" s="131">
        <v>16</v>
      </c>
      <c r="C58" s="132" t="s">
        <v>98</v>
      </c>
      <c r="D58" s="133" t="s">
        <v>109</v>
      </c>
      <c r="E58" s="134">
        <v>13.69</v>
      </c>
      <c r="F58" s="135">
        <v>13.69</v>
      </c>
      <c r="G58" s="134"/>
      <c r="H58" s="134" t="s">
        <v>110</v>
      </c>
      <c r="I58" s="134">
        <v>1</v>
      </c>
      <c r="J58" s="134"/>
      <c r="K58" s="134" t="s">
        <v>111</v>
      </c>
      <c r="L58" s="135">
        <v>14</v>
      </c>
      <c r="M58" s="135"/>
      <c r="N58" s="135" t="s">
        <v>75</v>
      </c>
      <c r="O58" s="135"/>
      <c r="P58" s="135"/>
      <c r="Q58" s="135"/>
      <c r="R58" s="135"/>
      <c r="S58" s="135"/>
      <c r="T58" s="135"/>
      <c r="U58" s="135"/>
      <c r="V58" s="135"/>
    </row>
    <row r="59" spans="1:22" ht="45.6" x14ac:dyDescent="0.25">
      <c r="A59" s="136">
        <v>17</v>
      </c>
      <c r="B59" s="137">
        <v>13</v>
      </c>
      <c r="C59" s="138" t="s">
        <v>147</v>
      </c>
      <c r="D59" s="139" t="s">
        <v>126</v>
      </c>
      <c r="E59" s="140">
        <v>18.600000000000001</v>
      </c>
      <c r="F59" s="141" t="s">
        <v>148</v>
      </c>
      <c r="G59" s="140"/>
      <c r="H59" s="140">
        <v>74</v>
      </c>
      <c r="I59" s="140" t="s">
        <v>149</v>
      </c>
      <c r="J59" s="140"/>
      <c r="K59" s="140">
        <v>138</v>
      </c>
      <c r="L59" s="141" t="s">
        <v>150</v>
      </c>
      <c r="M59" s="141"/>
      <c r="N59" s="141" t="s">
        <v>88</v>
      </c>
      <c r="O59" s="141"/>
      <c r="P59" s="141"/>
      <c r="Q59" s="141"/>
      <c r="R59" s="141"/>
      <c r="S59" s="141"/>
      <c r="T59" s="141"/>
      <c r="U59" s="141"/>
      <c r="V59" s="141"/>
    </row>
    <row r="60" spans="1:22" ht="19.350000000000001" customHeight="1" x14ac:dyDescent="0.25">
      <c r="A60" s="128" t="s">
        <v>151</v>
      </c>
      <c r="B60" s="129"/>
      <c r="C60" s="129"/>
      <c r="D60" s="129"/>
      <c r="E60" s="129"/>
      <c r="F60" s="129"/>
      <c r="G60" s="129"/>
      <c r="H60" s="129"/>
      <c r="I60" s="129"/>
      <c r="J60" s="129"/>
      <c r="K60" s="129"/>
      <c r="L60" s="129"/>
      <c r="M60" s="129"/>
      <c r="N60" s="129"/>
      <c r="O60" s="129"/>
      <c r="P60" s="129"/>
      <c r="Q60" s="129"/>
      <c r="R60" s="129"/>
      <c r="S60" s="129"/>
      <c r="T60" s="129"/>
      <c r="U60" s="129"/>
      <c r="V60" s="129"/>
    </row>
    <row r="61" spans="1:22" ht="57" x14ac:dyDescent="0.25">
      <c r="A61" s="136">
        <v>18</v>
      </c>
      <c r="B61" s="137">
        <v>15</v>
      </c>
      <c r="C61" s="138" t="s">
        <v>152</v>
      </c>
      <c r="D61" s="139" t="s">
        <v>153</v>
      </c>
      <c r="E61" s="140">
        <v>508.07</v>
      </c>
      <c r="F61" s="141" t="s">
        <v>154</v>
      </c>
      <c r="G61" s="140">
        <v>1.03</v>
      </c>
      <c r="H61" s="140" t="s">
        <v>155</v>
      </c>
      <c r="I61" s="140" t="s">
        <v>156</v>
      </c>
      <c r="J61" s="140"/>
      <c r="K61" s="140" t="s">
        <v>157</v>
      </c>
      <c r="L61" s="141" t="s">
        <v>158</v>
      </c>
      <c r="M61" s="141"/>
      <c r="N61" s="141" t="s">
        <v>75</v>
      </c>
      <c r="O61" s="141"/>
      <c r="P61" s="141"/>
      <c r="Q61" s="141"/>
      <c r="R61" s="141"/>
      <c r="S61" s="141"/>
      <c r="T61" s="141"/>
      <c r="U61" s="141"/>
      <c r="V61" s="141"/>
    </row>
    <row r="62" spans="1:22" ht="19.350000000000001" customHeight="1" x14ac:dyDescent="0.25">
      <c r="A62" s="128" t="s">
        <v>159</v>
      </c>
      <c r="B62" s="129"/>
      <c r="C62" s="129"/>
      <c r="D62" s="129"/>
      <c r="E62" s="129"/>
      <c r="F62" s="129"/>
      <c r="G62" s="129"/>
      <c r="H62" s="129"/>
      <c r="I62" s="129"/>
      <c r="J62" s="129"/>
      <c r="K62" s="129"/>
      <c r="L62" s="129"/>
      <c r="M62" s="129"/>
      <c r="N62" s="129"/>
      <c r="O62" s="129"/>
      <c r="P62" s="129"/>
      <c r="Q62" s="129"/>
      <c r="R62" s="129"/>
      <c r="S62" s="129"/>
      <c r="T62" s="129"/>
      <c r="U62" s="129"/>
      <c r="V62" s="129"/>
    </row>
    <row r="63" spans="1:22" ht="68.400000000000006" x14ac:dyDescent="0.25">
      <c r="A63" s="130">
        <v>19</v>
      </c>
      <c r="B63" s="131">
        <v>44</v>
      </c>
      <c r="C63" s="132" t="s">
        <v>98</v>
      </c>
      <c r="D63" s="133" t="s">
        <v>135</v>
      </c>
      <c r="E63" s="134">
        <v>13.69</v>
      </c>
      <c r="F63" s="135">
        <v>13.69</v>
      </c>
      <c r="G63" s="134"/>
      <c r="H63" s="134" t="s">
        <v>136</v>
      </c>
      <c r="I63" s="134">
        <v>3</v>
      </c>
      <c r="J63" s="134"/>
      <c r="K63" s="134" t="s">
        <v>137</v>
      </c>
      <c r="L63" s="135">
        <v>30</v>
      </c>
      <c r="M63" s="135"/>
      <c r="N63" s="135" t="s">
        <v>75</v>
      </c>
      <c r="O63" s="135"/>
      <c r="P63" s="135"/>
      <c r="Q63" s="135"/>
      <c r="R63" s="135"/>
      <c r="S63" s="135"/>
      <c r="T63" s="135"/>
      <c r="U63" s="135"/>
      <c r="V63" s="135"/>
    </row>
    <row r="64" spans="1:22" ht="79.8" x14ac:dyDescent="0.25">
      <c r="A64" s="130">
        <v>20</v>
      </c>
      <c r="B64" s="131">
        <v>17</v>
      </c>
      <c r="C64" s="132" t="s">
        <v>138</v>
      </c>
      <c r="D64" s="133" t="s">
        <v>160</v>
      </c>
      <c r="E64" s="134">
        <v>2435.67</v>
      </c>
      <c r="F64" s="135" t="s">
        <v>140</v>
      </c>
      <c r="G64" s="134" t="s">
        <v>141</v>
      </c>
      <c r="H64" s="134" t="s">
        <v>161</v>
      </c>
      <c r="I64" s="134" t="s">
        <v>162</v>
      </c>
      <c r="J64" s="134">
        <v>1</v>
      </c>
      <c r="K64" s="134" t="s">
        <v>163</v>
      </c>
      <c r="L64" s="135" t="s">
        <v>164</v>
      </c>
      <c r="M64" s="135"/>
      <c r="N64" s="135" t="s">
        <v>75</v>
      </c>
      <c r="O64" s="135"/>
      <c r="P64" s="135"/>
      <c r="Q64" s="135"/>
      <c r="R64" s="135"/>
      <c r="S64" s="135"/>
      <c r="T64" s="135"/>
      <c r="U64" s="135"/>
      <c r="V64" s="135">
        <v>4</v>
      </c>
    </row>
    <row r="65" spans="1:22" ht="45.6" x14ac:dyDescent="0.25">
      <c r="A65" s="130">
        <v>21</v>
      </c>
      <c r="B65" s="131">
        <v>18</v>
      </c>
      <c r="C65" s="132" t="s">
        <v>147</v>
      </c>
      <c r="D65" s="133" t="s">
        <v>165</v>
      </c>
      <c r="E65" s="134">
        <v>18.600000000000001</v>
      </c>
      <c r="F65" s="135" t="s">
        <v>148</v>
      </c>
      <c r="G65" s="134"/>
      <c r="H65" s="134">
        <v>56</v>
      </c>
      <c r="I65" s="134" t="s">
        <v>87</v>
      </c>
      <c r="J65" s="134"/>
      <c r="K65" s="134">
        <v>103</v>
      </c>
      <c r="L65" s="135" t="s">
        <v>95</v>
      </c>
      <c r="M65" s="135"/>
      <c r="N65" s="135" t="s">
        <v>88</v>
      </c>
      <c r="O65" s="135"/>
      <c r="P65" s="135"/>
      <c r="Q65" s="135"/>
      <c r="R65" s="135"/>
      <c r="S65" s="135"/>
      <c r="T65" s="135"/>
      <c r="U65" s="135"/>
      <c r="V65" s="135"/>
    </row>
    <row r="66" spans="1:22" ht="68.400000000000006" x14ac:dyDescent="0.25">
      <c r="A66" s="130">
        <v>22</v>
      </c>
      <c r="B66" s="131">
        <v>19</v>
      </c>
      <c r="C66" s="132" t="s">
        <v>98</v>
      </c>
      <c r="D66" s="133" t="s">
        <v>109</v>
      </c>
      <c r="E66" s="134">
        <v>13.69</v>
      </c>
      <c r="F66" s="135">
        <v>13.69</v>
      </c>
      <c r="G66" s="134"/>
      <c r="H66" s="134" t="s">
        <v>110</v>
      </c>
      <c r="I66" s="134">
        <v>1</v>
      </c>
      <c r="J66" s="134"/>
      <c r="K66" s="134" t="s">
        <v>111</v>
      </c>
      <c r="L66" s="135">
        <v>14</v>
      </c>
      <c r="M66" s="135"/>
      <c r="N66" s="135" t="s">
        <v>75</v>
      </c>
      <c r="O66" s="135"/>
      <c r="P66" s="135"/>
      <c r="Q66" s="135"/>
      <c r="R66" s="135"/>
      <c r="S66" s="135"/>
      <c r="T66" s="135"/>
      <c r="U66" s="135"/>
      <c r="V66" s="135"/>
    </row>
    <row r="67" spans="1:22" ht="114" x14ac:dyDescent="0.25">
      <c r="A67" s="130">
        <v>23</v>
      </c>
      <c r="B67" s="131">
        <v>21</v>
      </c>
      <c r="C67" s="132" t="s">
        <v>102</v>
      </c>
      <c r="D67" s="133" t="s">
        <v>166</v>
      </c>
      <c r="E67" s="134">
        <v>2406.83</v>
      </c>
      <c r="F67" s="135" t="s">
        <v>104</v>
      </c>
      <c r="G67" s="134">
        <v>76.17</v>
      </c>
      <c r="H67" s="134" t="s">
        <v>167</v>
      </c>
      <c r="I67" s="134" t="s">
        <v>168</v>
      </c>
      <c r="J67" s="134">
        <v>3</v>
      </c>
      <c r="K67" s="134" t="s">
        <v>169</v>
      </c>
      <c r="L67" s="135" t="s">
        <v>170</v>
      </c>
      <c r="M67" s="135"/>
      <c r="N67" s="135" t="s">
        <v>75</v>
      </c>
      <c r="O67" s="135"/>
      <c r="P67" s="135"/>
      <c r="Q67" s="135"/>
      <c r="R67" s="135"/>
      <c r="S67" s="135"/>
      <c r="T67" s="135"/>
      <c r="U67" s="135"/>
      <c r="V67" s="135">
        <v>16</v>
      </c>
    </row>
    <row r="68" spans="1:22" ht="34.200000000000003" x14ac:dyDescent="0.25">
      <c r="A68" s="130">
        <v>24</v>
      </c>
      <c r="B68" s="131">
        <v>22</v>
      </c>
      <c r="C68" s="132" t="s">
        <v>171</v>
      </c>
      <c r="D68" s="133" t="s">
        <v>126</v>
      </c>
      <c r="E68" s="134">
        <v>16.920000000000002</v>
      </c>
      <c r="F68" s="135" t="s">
        <v>172</v>
      </c>
      <c r="G68" s="134"/>
      <c r="H68" s="134">
        <v>68</v>
      </c>
      <c r="I68" s="134" t="s">
        <v>173</v>
      </c>
      <c r="J68" s="134"/>
      <c r="K68" s="134">
        <v>190</v>
      </c>
      <c r="L68" s="135" t="s">
        <v>174</v>
      </c>
      <c r="M68" s="135"/>
      <c r="N68" s="135" t="s">
        <v>88</v>
      </c>
      <c r="O68" s="135"/>
      <c r="P68" s="135"/>
      <c r="Q68" s="135"/>
      <c r="R68" s="135"/>
      <c r="S68" s="135"/>
      <c r="T68" s="135"/>
      <c r="U68" s="135"/>
      <c r="V68" s="135"/>
    </row>
    <row r="69" spans="1:22" ht="45.6" x14ac:dyDescent="0.25">
      <c r="A69" s="136">
        <v>25</v>
      </c>
      <c r="B69" s="137">
        <v>23</v>
      </c>
      <c r="C69" s="138" t="s">
        <v>117</v>
      </c>
      <c r="D69" s="139" t="s">
        <v>175</v>
      </c>
      <c r="E69" s="140">
        <v>0.95</v>
      </c>
      <c r="F69" s="141" t="s">
        <v>118</v>
      </c>
      <c r="G69" s="140"/>
      <c r="H69" s="140">
        <v>6</v>
      </c>
      <c r="I69" s="140" t="s">
        <v>176</v>
      </c>
      <c r="J69" s="140"/>
      <c r="K69" s="140">
        <v>25</v>
      </c>
      <c r="L69" s="141" t="s">
        <v>177</v>
      </c>
      <c r="M69" s="141"/>
      <c r="N69" s="141" t="s">
        <v>88</v>
      </c>
      <c r="O69" s="141"/>
      <c r="P69" s="141"/>
      <c r="Q69" s="141"/>
      <c r="R69" s="141"/>
      <c r="S69" s="141"/>
      <c r="T69" s="141"/>
      <c r="U69" s="141"/>
      <c r="V69" s="141"/>
    </row>
    <row r="70" spans="1:22" ht="19.350000000000001" customHeight="1" x14ac:dyDescent="0.25">
      <c r="A70" s="128" t="s">
        <v>178</v>
      </c>
      <c r="B70" s="129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  <c r="Q70" s="129"/>
      <c r="R70" s="129"/>
      <c r="S70" s="129"/>
      <c r="T70" s="129"/>
      <c r="U70" s="129"/>
      <c r="V70" s="129"/>
    </row>
    <row r="71" spans="1:22" ht="68.400000000000006" x14ac:dyDescent="0.25">
      <c r="A71" s="130">
        <v>26</v>
      </c>
      <c r="B71" s="131">
        <v>45</v>
      </c>
      <c r="C71" s="132" t="s">
        <v>98</v>
      </c>
      <c r="D71" s="133" t="s">
        <v>135</v>
      </c>
      <c r="E71" s="134">
        <v>13.69</v>
      </c>
      <c r="F71" s="135">
        <v>13.69</v>
      </c>
      <c r="G71" s="134"/>
      <c r="H71" s="134" t="s">
        <v>136</v>
      </c>
      <c r="I71" s="134">
        <v>3</v>
      </c>
      <c r="J71" s="134"/>
      <c r="K71" s="134" t="s">
        <v>137</v>
      </c>
      <c r="L71" s="135">
        <v>30</v>
      </c>
      <c r="M71" s="135"/>
      <c r="N71" s="135" t="s">
        <v>75</v>
      </c>
      <c r="O71" s="135"/>
      <c r="P71" s="135"/>
      <c r="Q71" s="135"/>
      <c r="R71" s="135"/>
      <c r="S71" s="135"/>
      <c r="T71" s="135"/>
      <c r="U71" s="135"/>
      <c r="V71" s="135"/>
    </row>
    <row r="72" spans="1:22" ht="79.8" x14ac:dyDescent="0.25">
      <c r="A72" s="130">
        <v>27</v>
      </c>
      <c r="B72" s="131">
        <v>24</v>
      </c>
      <c r="C72" s="132" t="s">
        <v>138</v>
      </c>
      <c r="D72" s="133" t="s">
        <v>179</v>
      </c>
      <c r="E72" s="134">
        <v>2435.67</v>
      </c>
      <c r="F72" s="135" t="s">
        <v>140</v>
      </c>
      <c r="G72" s="134" t="s">
        <v>141</v>
      </c>
      <c r="H72" s="134" t="s">
        <v>180</v>
      </c>
      <c r="I72" s="134" t="s">
        <v>181</v>
      </c>
      <c r="J72" s="134">
        <v>4</v>
      </c>
      <c r="K72" s="134" t="s">
        <v>182</v>
      </c>
      <c r="L72" s="135" t="s">
        <v>183</v>
      </c>
      <c r="M72" s="135"/>
      <c r="N72" s="135" t="s">
        <v>75</v>
      </c>
      <c r="O72" s="135"/>
      <c r="P72" s="135"/>
      <c r="Q72" s="135"/>
      <c r="R72" s="135"/>
      <c r="S72" s="135"/>
      <c r="T72" s="135"/>
      <c r="U72" s="135"/>
      <c r="V72" s="135" t="s">
        <v>184</v>
      </c>
    </row>
    <row r="73" spans="1:22" ht="45.6" x14ac:dyDescent="0.25">
      <c r="A73" s="130">
        <v>28</v>
      </c>
      <c r="B73" s="131">
        <v>25</v>
      </c>
      <c r="C73" s="132" t="s">
        <v>147</v>
      </c>
      <c r="D73" s="133" t="s">
        <v>185</v>
      </c>
      <c r="E73" s="134">
        <v>18.600000000000001</v>
      </c>
      <c r="F73" s="135" t="s">
        <v>148</v>
      </c>
      <c r="G73" s="134"/>
      <c r="H73" s="134">
        <v>149</v>
      </c>
      <c r="I73" s="134" t="s">
        <v>186</v>
      </c>
      <c r="J73" s="134"/>
      <c r="K73" s="134">
        <v>276</v>
      </c>
      <c r="L73" s="135" t="s">
        <v>187</v>
      </c>
      <c r="M73" s="135"/>
      <c r="N73" s="135" t="s">
        <v>88</v>
      </c>
      <c r="O73" s="135"/>
      <c r="P73" s="135"/>
      <c r="Q73" s="135"/>
      <c r="R73" s="135"/>
      <c r="S73" s="135"/>
      <c r="T73" s="135"/>
      <c r="U73" s="135"/>
      <c r="V73" s="135"/>
    </row>
    <row r="74" spans="1:22" ht="68.400000000000006" x14ac:dyDescent="0.25">
      <c r="A74" s="130">
        <v>29</v>
      </c>
      <c r="B74" s="131">
        <v>26</v>
      </c>
      <c r="C74" s="132" t="s">
        <v>98</v>
      </c>
      <c r="D74" s="133" t="s">
        <v>109</v>
      </c>
      <c r="E74" s="134">
        <v>13.69</v>
      </c>
      <c r="F74" s="135">
        <v>13.69</v>
      </c>
      <c r="G74" s="134"/>
      <c r="H74" s="134" t="s">
        <v>110</v>
      </c>
      <c r="I74" s="134">
        <v>1</v>
      </c>
      <c r="J74" s="134"/>
      <c r="K74" s="134" t="s">
        <v>111</v>
      </c>
      <c r="L74" s="135">
        <v>14</v>
      </c>
      <c r="M74" s="135"/>
      <c r="N74" s="135" t="s">
        <v>75</v>
      </c>
      <c r="O74" s="135"/>
      <c r="P74" s="135"/>
      <c r="Q74" s="135"/>
      <c r="R74" s="135"/>
      <c r="S74" s="135"/>
      <c r="T74" s="135"/>
      <c r="U74" s="135"/>
      <c r="V74" s="135"/>
    </row>
    <row r="75" spans="1:22" ht="102.6" x14ac:dyDescent="0.25">
      <c r="A75" s="136">
        <v>30</v>
      </c>
      <c r="B75" s="137">
        <v>27</v>
      </c>
      <c r="C75" s="138" t="s">
        <v>188</v>
      </c>
      <c r="D75" s="139" t="s">
        <v>189</v>
      </c>
      <c r="E75" s="140">
        <v>3155.49</v>
      </c>
      <c r="F75" s="141" t="s">
        <v>190</v>
      </c>
      <c r="G75" s="140">
        <v>14.45</v>
      </c>
      <c r="H75" s="140" t="s">
        <v>191</v>
      </c>
      <c r="I75" s="140" t="s">
        <v>192</v>
      </c>
      <c r="J75" s="140"/>
      <c r="K75" s="140" t="s">
        <v>193</v>
      </c>
      <c r="L75" s="141" t="s">
        <v>194</v>
      </c>
      <c r="M75" s="141"/>
      <c r="N75" s="141" t="s">
        <v>75</v>
      </c>
      <c r="O75" s="141"/>
      <c r="P75" s="141"/>
      <c r="Q75" s="141"/>
      <c r="R75" s="141"/>
      <c r="S75" s="141"/>
      <c r="T75" s="141"/>
      <c r="U75" s="141"/>
      <c r="V75" s="141">
        <v>2</v>
      </c>
    </row>
    <row r="76" spans="1:22" ht="19.350000000000001" customHeight="1" x14ac:dyDescent="0.25">
      <c r="A76" s="128" t="s">
        <v>195</v>
      </c>
      <c r="B76" s="129"/>
      <c r="C76" s="129"/>
      <c r="D76" s="129"/>
      <c r="E76" s="129"/>
      <c r="F76" s="129"/>
      <c r="G76" s="129"/>
      <c r="H76" s="129"/>
      <c r="I76" s="129"/>
      <c r="J76" s="129"/>
      <c r="K76" s="129"/>
      <c r="L76" s="129"/>
      <c r="M76" s="129"/>
      <c r="N76" s="129"/>
      <c r="O76" s="129"/>
      <c r="P76" s="129"/>
      <c r="Q76" s="129"/>
      <c r="R76" s="129"/>
      <c r="S76" s="129"/>
      <c r="T76" s="129"/>
      <c r="U76" s="129"/>
      <c r="V76" s="129"/>
    </row>
    <row r="77" spans="1:22" ht="18.45" customHeight="1" x14ac:dyDescent="0.25">
      <c r="A77" s="142" t="s">
        <v>196</v>
      </c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  <c r="O77" s="143"/>
      <c r="P77" s="143"/>
      <c r="Q77" s="143"/>
      <c r="R77" s="143"/>
      <c r="S77" s="143"/>
      <c r="T77" s="143"/>
      <c r="U77" s="143"/>
      <c r="V77" s="143"/>
    </row>
    <row r="78" spans="1:22" ht="79.8" x14ac:dyDescent="0.25">
      <c r="A78" s="130">
        <v>31</v>
      </c>
      <c r="B78" s="131">
        <v>59</v>
      </c>
      <c r="C78" s="132" t="s">
        <v>138</v>
      </c>
      <c r="D78" s="133" t="s">
        <v>197</v>
      </c>
      <c r="E78" s="134">
        <v>2435.67</v>
      </c>
      <c r="F78" s="135" t="s">
        <v>140</v>
      </c>
      <c r="G78" s="134" t="s">
        <v>141</v>
      </c>
      <c r="H78" s="134" t="s">
        <v>198</v>
      </c>
      <c r="I78" s="134" t="s">
        <v>199</v>
      </c>
      <c r="J78" s="134">
        <v>1</v>
      </c>
      <c r="K78" s="134" t="s">
        <v>200</v>
      </c>
      <c r="L78" s="135" t="s">
        <v>201</v>
      </c>
      <c r="M78" s="135"/>
      <c r="N78" s="135" t="s">
        <v>75</v>
      </c>
      <c r="O78" s="135"/>
      <c r="P78" s="135"/>
      <c r="Q78" s="135"/>
      <c r="R78" s="135"/>
      <c r="S78" s="135"/>
      <c r="T78" s="135"/>
      <c r="U78" s="135"/>
      <c r="V78" s="135">
        <v>5</v>
      </c>
    </row>
    <row r="79" spans="1:22" ht="45.6" x14ac:dyDescent="0.25">
      <c r="A79" s="130">
        <v>32</v>
      </c>
      <c r="B79" s="131">
        <v>60</v>
      </c>
      <c r="C79" s="132" t="s">
        <v>147</v>
      </c>
      <c r="D79" s="133" t="s">
        <v>84</v>
      </c>
      <c r="E79" s="134">
        <v>18.600000000000001</v>
      </c>
      <c r="F79" s="135" t="s">
        <v>148</v>
      </c>
      <c r="G79" s="134"/>
      <c r="H79" s="134">
        <v>37</v>
      </c>
      <c r="I79" s="134" t="s">
        <v>202</v>
      </c>
      <c r="J79" s="134"/>
      <c r="K79" s="134">
        <v>69</v>
      </c>
      <c r="L79" s="135" t="s">
        <v>203</v>
      </c>
      <c r="M79" s="135"/>
      <c r="N79" s="135" t="s">
        <v>88</v>
      </c>
      <c r="O79" s="135"/>
      <c r="P79" s="135"/>
      <c r="Q79" s="135"/>
      <c r="R79" s="135"/>
      <c r="S79" s="135"/>
      <c r="T79" s="135"/>
      <c r="U79" s="135"/>
      <c r="V79" s="135"/>
    </row>
    <row r="80" spans="1:22" ht="18.45" customHeight="1" x14ac:dyDescent="0.25">
      <c r="A80" s="142" t="s">
        <v>204</v>
      </c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  <c r="O80" s="143"/>
      <c r="P80" s="143"/>
      <c r="Q80" s="143"/>
      <c r="R80" s="143"/>
      <c r="S80" s="143"/>
      <c r="T80" s="143"/>
      <c r="U80" s="143"/>
      <c r="V80" s="143"/>
    </row>
    <row r="81" spans="1:22" ht="79.8" x14ac:dyDescent="0.25">
      <c r="A81" s="130">
        <v>33</v>
      </c>
      <c r="B81" s="131">
        <v>61</v>
      </c>
      <c r="C81" s="132" t="s">
        <v>205</v>
      </c>
      <c r="D81" s="133" t="s">
        <v>77</v>
      </c>
      <c r="E81" s="134">
        <v>1010.59</v>
      </c>
      <c r="F81" s="135" t="s">
        <v>78</v>
      </c>
      <c r="G81" s="134">
        <v>5.16</v>
      </c>
      <c r="H81" s="134" t="s">
        <v>79</v>
      </c>
      <c r="I81" s="134" t="s">
        <v>80</v>
      </c>
      <c r="J81" s="134"/>
      <c r="K81" s="134" t="s">
        <v>81</v>
      </c>
      <c r="L81" s="135" t="s">
        <v>82</v>
      </c>
      <c r="M81" s="135"/>
      <c r="N81" s="135" t="s">
        <v>75</v>
      </c>
      <c r="O81" s="135"/>
      <c r="P81" s="135"/>
      <c r="Q81" s="135"/>
      <c r="R81" s="135"/>
      <c r="S81" s="135"/>
      <c r="T81" s="135"/>
      <c r="U81" s="135"/>
      <c r="V81" s="135"/>
    </row>
    <row r="82" spans="1:22" ht="18.45" customHeight="1" x14ac:dyDescent="0.25">
      <c r="A82" s="142" t="s">
        <v>206</v>
      </c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  <c r="O82" s="143"/>
      <c r="P82" s="143"/>
      <c r="Q82" s="143"/>
      <c r="R82" s="143"/>
      <c r="S82" s="143"/>
      <c r="T82" s="143"/>
      <c r="U82" s="143"/>
      <c r="V82" s="143"/>
    </row>
    <row r="83" spans="1:22" ht="68.400000000000006" x14ac:dyDescent="0.25">
      <c r="A83" s="130">
        <v>34</v>
      </c>
      <c r="B83" s="131">
        <v>62</v>
      </c>
      <c r="C83" s="132" t="s">
        <v>98</v>
      </c>
      <c r="D83" s="133" t="s">
        <v>109</v>
      </c>
      <c r="E83" s="134">
        <v>13.69</v>
      </c>
      <c r="F83" s="135">
        <v>13.69</v>
      </c>
      <c r="G83" s="134"/>
      <c r="H83" s="134" t="s">
        <v>110</v>
      </c>
      <c r="I83" s="134">
        <v>1</v>
      </c>
      <c r="J83" s="134"/>
      <c r="K83" s="134" t="s">
        <v>111</v>
      </c>
      <c r="L83" s="135">
        <v>14</v>
      </c>
      <c r="M83" s="135"/>
      <c r="N83" s="135" t="s">
        <v>75</v>
      </c>
      <c r="O83" s="135"/>
      <c r="P83" s="135"/>
      <c r="Q83" s="135"/>
      <c r="R83" s="135"/>
      <c r="S83" s="135"/>
      <c r="T83" s="135"/>
      <c r="U83" s="135"/>
      <c r="V83" s="135"/>
    </row>
    <row r="84" spans="1:22" ht="114" x14ac:dyDescent="0.25">
      <c r="A84" s="130">
        <v>35</v>
      </c>
      <c r="B84" s="131">
        <v>63</v>
      </c>
      <c r="C84" s="132" t="s">
        <v>207</v>
      </c>
      <c r="D84" s="133" t="s">
        <v>166</v>
      </c>
      <c r="E84" s="134">
        <v>4061.61</v>
      </c>
      <c r="F84" s="135" t="s">
        <v>208</v>
      </c>
      <c r="G84" s="134">
        <v>76.17</v>
      </c>
      <c r="H84" s="134" t="s">
        <v>209</v>
      </c>
      <c r="I84" s="134" t="s">
        <v>210</v>
      </c>
      <c r="J84" s="134">
        <v>3</v>
      </c>
      <c r="K84" s="134" t="s">
        <v>211</v>
      </c>
      <c r="L84" s="135" t="s">
        <v>212</v>
      </c>
      <c r="M84" s="135"/>
      <c r="N84" s="135" t="s">
        <v>75</v>
      </c>
      <c r="O84" s="135"/>
      <c r="P84" s="135"/>
      <c r="Q84" s="135"/>
      <c r="R84" s="135"/>
      <c r="S84" s="135"/>
      <c r="T84" s="135"/>
      <c r="U84" s="135"/>
      <c r="V84" s="135">
        <v>16</v>
      </c>
    </row>
    <row r="85" spans="1:22" ht="57" x14ac:dyDescent="0.25">
      <c r="A85" s="130">
        <v>36</v>
      </c>
      <c r="B85" s="131">
        <v>64</v>
      </c>
      <c r="C85" s="132" t="s">
        <v>213</v>
      </c>
      <c r="D85" s="133" t="s">
        <v>84</v>
      </c>
      <c r="E85" s="134">
        <v>12.46</v>
      </c>
      <c r="F85" s="135" t="s">
        <v>214</v>
      </c>
      <c r="G85" s="134"/>
      <c r="H85" s="134">
        <v>25</v>
      </c>
      <c r="I85" s="134" t="s">
        <v>177</v>
      </c>
      <c r="J85" s="134"/>
      <c r="K85" s="134">
        <v>58</v>
      </c>
      <c r="L85" s="135" t="s">
        <v>215</v>
      </c>
      <c r="M85" s="135"/>
      <c r="N85" s="135" t="s">
        <v>88</v>
      </c>
      <c r="O85" s="135"/>
      <c r="P85" s="135"/>
      <c r="Q85" s="135"/>
      <c r="R85" s="135"/>
      <c r="S85" s="135"/>
      <c r="T85" s="135"/>
      <c r="U85" s="135"/>
      <c r="V85" s="135"/>
    </row>
    <row r="86" spans="1:22" ht="45.6" x14ac:dyDescent="0.25">
      <c r="A86" s="136">
        <v>37</v>
      </c>
      <c r="B86" s="137">
        <v>65</v>
      </c>
      <c r="C86" s="138" t="s">
        <v>121</v>
      </c>
      <c r="D86" s="139" t="s">
        <v>84</v>
      </c>
      <c r="E86" s="140">
        <v>2.4500000000000002</v>
      </c>
      <c r="F86" s="141" t="s">
        <v>122</v>
      </c>
      <c r="G86" s="140"/>
      <c r="H86" s="140">
        <v>5</v>
      </c>
      <c r="I86" s="140" t="s">
        <v>123</v>
      </c>
      <c r="J86" s="140"/>
      <c r="K86" s="140">
        <v>12</v>
      </c>
      <c r="L86" s="141" t="s">
        <v>124</v>
      </c>
      <c r="M86" s="141"/>
      <c r="N86" s="141" t="s">
        <v>88</v>
      </c>
      <c r="O86" s="141"/>
      <c r="P86" s="141"/>
      <c r="Q86" s="141"/>
      <c r="R86" s="141"/>
      <c r="S86" s="141"/>
      <c r="T86" s="141"/>
      <c r="U86" s="141"/>
      <c r="V86" s="141"/>
    </row>
    <row r="87" spans="1:22" ht="19.350000000000001" customHeight="1" x14ac:dyDescent="0.25">
      <c r="A87" s="128" t="s">
        <v>216</v>
      </c>
      <c r="B87" s="129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29"/>
      <c r="R87" s="129"/>
      <c r="S87" s="129"/>
      <c r="T87" s="129"/>
      <c r="U87" s="129"/>
      <c r="V87" s="129"/>
    </row>
    <row r="88" spans="1:22" ht="18.45" customHeight="1" x14ac:dyDescent="0.25">
      <c r="A88" s="142" t="s">
        <v>217</v>
      </c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  <c r="O88" s="143"/>
      <c r="P88" s="143"/>
      <c r="Q88" s="143"/>
      <c r="R88" s="143"/>
      <c r="S88" s="143"/>
      <c r="T88" s="143"/>
      <c r="U88" s="143"/>
      <c r="V88" s="143"/>
    </row>
    <row r="89" spans="1:22" ht="79.8" x14ac:dyDescent="0.25">
      <c r="A89" s="130">
        <v>38</v>
      </c>
      <c r="B89" s="131">
        <v>66</v>
      </c>
      <c r="C89" s="132" t="s">
        <v>138</v>
      </c>
      <c r="D89" s="133" t="s">
        <v>166</v>
      </c>
      <c r="E89" s="134">
        <v>2435.67</v>
      </c>
      <c r="F89" s="135" t="s">
        <v>140</v>
      </c>
      <c r="G89" s="134" t="s">
        <v>141</v>
      </c>
      <c r="H89" s="134" t="s">
        <v>218</v>
      </c>
      <c r="I89" s="134" t="s">
        <v>219</v>
      </c>
      <c r="J89" s="134">
        <v>2</v>
      </c>
      <c r="K89" s="134" t="s">
        <v>220</v>
      </c>
      <c r="L89" s="135" t="s">
        <v>221</v>
      </c>
      <c r="M89" s="135"/>
      <c r="N89" s="135" t="s">
        <v>75</v>
      </c>
      <c r="O89" s="135"/>
      <c r="P89" s="135"/>
      <c r="Q89" s="135"/>
      <c r="R89" s="135"/>
      <c r="S89" s="135"/>
      <c r="T89" s="135"/>
      <c r="U89" s="135"/>
      <c r="V89" s="135" t="s">
        <v>222</v>
      </c>
    </row>
    <row r="90" spans="1:22" ht="18.45" customHeight="1" x14ac:dyDescent="0.25">
      <c r="A90" s="142" t="s">
        <v>223</v>
      </c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  <c r="O90" s="143"/>
      <c r="P90" s="143"/>
      <c r="Q90" s="143"/>
      <c r="R90" s="143"/>
      <c r="S90" s="143"/>
      <c r="T90" s="143"/>
      <c r="U90" s="143"/>
      <c r="V90" s="143"/>
    </row>
    <row r="91" spans="1:22" ht="114" x14ac:dyDescent="0.25">
      <c r="A91" s="130">
        <v>39</v>
      </c>
      <c r="B91" s="131">
        <v>69</v>
      </c>
      <c r="C91" s="132" t="s">
        <v>102</v>
      </c>
      <c r="D91" s="133" t="s">
        <v>103</v>
      </c>
      <c r="E91" s="134">
        <v>2406.83</v>
      </c>
      <c r="F91" s="135" t="s">
        <v>104</v>
      </c>
      <c r="G91" s="134">
        <v>76.17</v>
      </c>
      <c r="H91" s="134" t="s">
        <v>105</v>
      </c>
      <c r="I91" s="134" t="s">
        <v>106</v>
      </c>
      <c r="J91" s="134">
        <v>6</v>
      </c>
      <c r="K91" s="134" t="s">
        <v>107</v>
      </c>
      <c r="L91" s="135" t="s">
        <v>108</v>
      </c>
      <c r="M91" s="135"/>
      <c r="N91" s="135" t="s">
        <v>75</v>
      </c>
      <c r="O91" s="135"/>
      <c r="P91" s="135"/>
      <c r="Q91" s="135"/>
      <c r="R91" s="135"/>
      <c r="S91" s="135"/>
      <c r="T91" s="135"/>
      <c r="U91" s="135"/>
      <c r="V91" s="135">
        <v>32</v>
      </c>
    </row>
    <row r="92" spans="1:22" ht="34.200000000000003" x14ac:dyDescent="0.25">
      <c r="A92" s="130">
        <v>40</v>
      </c>
      <c r="B92" s="131">
        <v>70</v>
      </c>
      <c r="C92" s="132" t="s">
        <v>171</v>
      </c>
      <c r="D92" s="133" t="s">
        <v>185</v>
      </c>
      <c r="E92" s="134">
        <v>16.920000000000002</v>
      </c>
      <c r="F92" s="135" t="s">
        <v>172</v>
      </c>
      <c r="G92" s="134"/>
      <c r="H92" s="134">
        <v>135</v>
      </c>
      <c r="I92" s="134" t="s">
        <v>224</v>
      </c>
      <c r="J92" s="134"/>
      <c r="K92" s="134">
        <v>381</v>
      </c>
      <c r="L92" s="135" t="s">
        <v>225</v>
      </c>
      <c r="M92" s="135"/>
      <c r="N92" s="135" t="s">
        <v>88</v>
      </c>
      <c r="O92" s="135"/>
      <c r="P92" s="135"/>
      <c r="Q92" s="135"/>
      <c r="R92" s="135"/>
      <c r="S92" s="135"/>
      <c r="T92" s="135"/>
      <c r="U92" s="135"/>
      <c r="V92" s="135"/>
    </row>
    <row r="93" spans="1:22" ht="57" x14ac:dyDescent="0.25">
      <c r="A93" s="130">
        <v>41</v>
      </c>
      <c r="B93" s="131">
        <v>71</v>
      </c>
      <c r="C93" s="132" t="s">
        <v>213</v>
      </c>
      <c r="D93" s="133" t="s">
        <v>126</v>
      </c>
      <c r="E93" s="134">
        <v>12.46</v>
      </c>
      <c r="F93" s="135" t="s">
        <v>214</v>
      </c>
      <c r="G93" s="134"/>
      <c r="H93" s="134">
        <v>50</v>
      </c>
      <c r="I93" s="134" t="s">
        <v>226</v>
      </c>
      <c r="J93" s="134"/>
      <c r="K93" s="134">
        <v>117</v>
      </c>
      <c r="L93" s="135" t="s">
        <v>227</v>
      </c>
      <c r="M93" s="135"/>
      <c r="N93" s="135" t="s">
        <v>88</v>
      </c>
      <c r="O93" s="135"/>
      <c r="P93" s="135"/>
      <c r="Q93" s="135"/>
      <c r="R93" s="135"/>
      <c r="S93" s="135"/>
      <c r="T93" s="135"/>
      <c r="U93" s="135"/>
      <c r="V93" s="135"/>
    </row>
    <row r="94" spans="1:22" ht="45.6" x14ac:dyDescent="0.25">
      <c r="A94" s="130">
        <v>42</v>
      </c>
      <c r="B94" s="131">
        <v>72</v>
      </c>
      <c r="C94" s="132" t="s">
        <v>121</v>
      </c>
      <c r="D94" s="133" t="s">
        <v>126</v>
      </c>
      <c r="E94" s="134">
        <v>2.4500000000000002</v>
      </c>
      <c r="F94" s="135" t="s">
        <v>122</v>
      </c>
      <c r="G94" s="134"/>
      <c r="H94" s="134">
        <v>10</v>
      </c>
      <c r="I94" s="134" t="s">
        <v>228</v>
      </c>
      <c r="J94" s="134"/>
      <c r="K94" s="134">
        <v>25</v>
      </c>
      <c r="L94" s="135" t="s">
        <v>177</v>
      </c>
      <c r="M94" s="135"/>
      <c r="N94" s="135" t="s">
        <v>88</v>
      </c>
      <c r="O94" s="135"/>
      <c r="P94" s="135"/>
      <c r="Q94" s="135"/>
      <c r="R94" s="135"/>
      <c r="S94" s="135"/>
      <c r="T94" s="135"/>
      <c r="U94" s="135"/>
      <c r="V94" s="135"/>
    </row>
    <row r="95" spans="1:22" ht="45.6" x14ac:dyDescent="0.25">
      <c r="A95" s="130">
        <v>43</v>
      </c>
      <c r="B95" s="131">
        <v>68</v>
      </c>
      <c r="C95" s="132" t="s">
        <v>229</v>
      </c>
      <c r="D95" s="133" t="s">
        <v>126</v>
      </c>
      <c r="E95" s="134">
        <v>2.82</v>
      </c>
      <c r="F95" s="135" t="s">
        <v>230</v>
      </c>
      <c r="G95" s="134"/>
      <c r="H95" s="134">
        <v>11</v>
      </c>
      <c r="I95" s="134" t="s">
        <v>231</v>
      </c>
      <c r="J95" s="134"/>
      <c r="K95" s="134">
        <v>32</v>
      </c>
      <c r="L95" s="135" t="s">
        <v>232</v>
      </c>
      <c r="M95" s="135"/>
      <c r="N95" s="135" t="s">
        <v>88</v>
      </c>
      <c r="O95" s="135"/>
      <c r="P95" s="135"/>
      <c r="Q95" s="135"/>
      <c r="R95" s="135"/>
      <c r="S95" s="135"/>
      <c r="T95" s="135"/>
      <c r="U95" s="135"/>
      <c r="V95" s="135"/>
    </row>
    <row r="96" spans="1:22" ht="45.6" x14ac:dyDescent="0.25">
      <c r="A96" s="136">
        <v>44</v>
      </c>
      <c r="B96" s="137">
        <v>73</v>
      </c>
      <c r="C96" s="138" t="s">
        <v>233</v>
      </c>
      <c r="D96" s="139" t="s">
        <v>84</v>
      </c>
      <c r="E96" s="140">
        <v>62.35</v>
      </c>
      <c r="F96" s="141" t="s">
        <v>234</v>
      </c>
      <c r="G96" s="140"/>
      <c r="H96" s="140">
        <v>125</v>
      </c>
      <c r="I96" s="140" t="s">
        <v>235</v>
      </c>
      <c r="J96" s="140"/>
      <c r="K96" s="140">
        <v>224</v>
      </c>
      <c r="L96" s="141" t="s">
        <v>236</v>
      </c>
      <c r="M96" s="141"/>
      <c r="N96" s="141" t="s">
        <v>88</v>
      </c>
      <c r="O96" s="141"/>
      <c r="P96" s="141"/>
      <c r="Q96" s="141"/>
      <c r="R96" s="141"/>
      <c r="S96" s="141"/>
      <c r="T96" s="141"/>
      <c r="U96" s="141"/>
      <c r="V96" s="141"/>
    </row>
    <row r="97" spans="1:22" ht="19.350000000000001" customHeight="1" x14ac:dyDescent="0.25">
      <c r="A97" s="128" t="s">
        <v>237</v>
      </c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</row>
    <row r="98" spans="1:22" ht="18.45" customHeight="1" x14ac:dyDescent="0.25">
      <c r="A98" s="142" t="s">
        <v>238</v>
      </c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3"/>
      <c r="Q98" s="143"/>
      <c r="R98" s="143"/>
      <c r="S98" s="143"/>
      <c r="T98" s="143"/>
      <c r="U98" s="143"/>
      <c r="V98" s="143"/>
    </row>
    <row r="99" spans="1:22" ht="57" x14ac:dyDescent="0.25">
      <c r="A99" s="130">
        <v>45</v>
      </c>
      <c r="B99" s="131">
        <v>74</v>
      </c>
      <c r="C99" s="132" t="s">
        <v>152</v>
      </c>
      <c r="D99" s="133" t="s">
        <v>239</v>
      </c>
      <c r="E99" s="134">
        <v>508.07</v>
      </c>
      <c r="F99" s="135" t="s">
        <v>154</v>
      </c>
      <c r="G99" s="134">
        <v>1.03</v>
      </c>
      <c r="H99" s="134" t="s">
        <v>240</v>
      </c>
      <c r="I99" s="134" t="s">
        <v>241</v>
      </c>
      <c r="J99" s="134"/>
      <c r="K99" s="134" t="s">
        <v>242</v>
      </c>
      <c r="L99" s="135" t="s">
        <v>243</v>
      </c>
      <c r="M99" s="135"/>
      <c r="N99" s="135" t="s">
        <v>75</v>
      </c>
      <c r="O99" s="135"/>
      <c r="P99" s="135"/>
      <c r="Q99" s="135"/>
      <c r="R99" s="135"/>
      <c r="S99" s="135"/>
      <c r="T99" s="135"/>
      <c r="U99" s="135"/>
      <c r="V99" s="135">
        <v>1</v>
      </c>
    </row>
    <row r="100" spans="1:22" ht="57" x14ac:dyDescent="0.25">
      <c r="A100" s="136">
        <v>46</v>
      </c>
      <c r="B100" s="137">
        <v>75</v>
      </c>
      <c r="C100" s="138" t="s">
        <v>152</v>
      </c>
      <c r="D100" s="139" t="s">
        <v>239</v>
      </c>
      <c r="E100" s="140">
        <v>508.07</v>
      </c>
      <c r="F100" s="141" t="s">
        <v>154</v>
      </c>
      <c r="G100" s="140">
        <v>1.03</v>
      </c>
      <c r="H100" s="140" t="s">
        <v>240</v>
      </c>
      <c r="I100" s="140" t="s">
        <v>241</v>
      </c>
      <c r="J100" s="140"/>
      <c r="K100" s="140" t="s">
        <v>242</v>
      </c>
      <c r="L100" s="141" t="s">
        <v>243</v>
      </c>
      <c r="M100" s="141"/>
      <c r="N100" s="141" t="s">
        <v>75</v>
      </c>
      <c r="O100" s="141"/>
      <c r="P100" s="141"/>
      <c r="Q100" s="141"/>
      <c r="R100" s="141"/>
      <c r="S100" s="141"/>
      <c r="T100" s="141"/>
      <c r="U100" s="141"/>
      <c r="V100" s="141">
        <v>1</v>
      </c>
    </row>
    <row r="101" spans="1:22" ht="19.350000000000001" customHeight="1" x14ac:dyDescent="0.25">
      <c r="A101" s="128" t="s">
        <v>244</v>
      </c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</row>
    <row r="102" spans="1:22" ht="18.45" customHeight="1" x14ac:dyDescent="0.25">
      <c r="A102" s="142" t="s">
        <v>245</v>
      </c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  <c r="O102" s="143"/>
      <c r="P102" s="143"/>
      <c r="Q102" s="143"/>
      <c r="R102" s="143"/>
      <c r="S102" s="143"/>
      <c r="T102" s="143"/>
      <c r="U102" s="143"/>
      <c r="V102" s="143"/>
    </row>
    <row r="103" spans="1:22" ht="114" x14ac:dyDescent="0.25">
      <c r="A103" s="130">
        <v>47</v>
      </c>
      <c r="B103" s="131">
        <v>76</v>
      </c>
      <c r="C103" s="132" t="s">
        <v>102</v>
      </c>
      <c r="D103" s="133" t="s">
        <v>166</v>
      </c>
      <c r="E103" s="134">
        <v>2406.83</v>
      </c>
      <c r="F103" s="135" t="s">
        <v>104</v>
      </c>
      <c r="G103" s="134">
        <v>76.17</v>
      </c>
      <c r="H103" s="134" t="s">
        <v>167</v>
      </c>
      <c r="I103" s="134" t="s">
        <v>168</v>
      </c>
      <c r="J103" s="134">
        <v>3</v>
      </c>
      <c r="K103" s="134" t="s">
        <v>169</v>
      </c>
      <c r="L103" s="135" t="s">
        <v>170</v>
      </c>
      <c r="M103" s="135"/>
      <c r="N103" s="135" t="s">
        <v>75</v>
      </c>
      <c r="O103" s="135"/>
      <c r="P103" s="135"/>
      <c r="Q103" s="135"/>
      <c r="R103" s="135"/>
      <c r="S103" s="135"/>
      <c r="T103" s="135"/>
      <c r="U103" s="135"/>
      <c r="V103" s="135">
        <v>16</v>
      </c>
    </row>
    <row r="104" spans="1:22" ht="34.200000000000003" x14ac:dyDescent="0.25">
      <c r="A104" s="130">
        <v>48</v>
      </c>
      <c r="B104" s="131">
        <v>77</v>
      </c>
      <c r="C104" s="132" t="s">
        <v>171</v>
      </c>
      <c r="D104" s="133" t="s">
        <v>246</v>
      </c>
      <c r="E104" s="134">
        <v>16.920000000000002</v>
      </c>
      <c r="F104" s="135" t="s">
        <v>172</v>
      </c>
      <c r="G104" s="134"/>
      <c r="H104" s="134">
        <v>68</v>
      </c>
      <c r="I104" s="134" t="s">
        <v>173</v>
      </c>
      <c r="J104" s="134"/>
      <c r="K104" s="134">
        <v>190</v>
      </c>
      <c r="L104" s="135" t="s">
        <v>174</v>
      </c>
      <c r="M104" s="135"/>
      <c r="N104" s="135" t="s">
        <v>88</v>
      </c>
      <c r="O104" s="135"/>
      <c r="P104" s="135"/>
      <c r="Q104" s="135"/>
      <c r="R104" s="135"/>
      <c r="S104" s="135"/>
      <c r="T104" s="135"/>
      <c r="U104" s="135"/>
      <c r="V104" s="135"/>
    </row>
    <row r="105" spans="1:22" ht="45.6" x14ac:dyDescent="0.25">
      <c r="A105" s="130">
        <v>49</v>
      </c>
      <c r="B105" s="131">
        <v>78</v>
      </c>
      <c r="C105" s="132" t="s">
        <v>121</v>
      </c>
      <c r="D105" s="133" t="s">
        <v>84</v>
      </c>
      <c r="E105" s="134">
        <v>2.4500000000000002</v>
      </c>
      <c r="F105" s="135" t="s">
        <v>122</v>
      </c>
      <c r="G105" s="134"/>
      <c r="H105" s="134">
        <v>5</v>
      </c>
      <c r="I105" s="134" t="s">
        <v>123</v>
      </c>
      <c r="J105" s="134"/>
      <c r="K105" s="134">
        <v>12</v>
      </c>
      <c r="L105" s="135" t="s">
        <v>124</v>
      </c>
      <c r="M105" s="135"/>
      <c r="N105" s="135" t="s">
        <v>88</v>
      </c>
      <c r="O105" s="135"/>
      <c r="P105" s="135"/>
      <c r="Q105" s="135"/>
      <c r="R105" s="135"/>
      <c r="S105" s="135"/>
      <c r="T105" s="135"/>
      <c r="U105" s="135"/>
      <c r="V105" s="135"/>
    </row>
    <row r="106" spans="1:22" ht="57" x14ac:dyDescent="0.25">
      <c r="A106" s="130">
        <v>50</v>
      </c>
      <c r="B106" s="131">
        <v>79</v>
      </c>
      <c r="C106" s="132" t="s">
        <v>213</v>
      </c>
      <c r="D106" s="133" t="s">
        <v>84</v>
      </c>
      <c r="E106" s="134">
        <v>12.46</v>
      </c>
      <c r="F106" s="135" t="s">
        <v>214</v>
      </c>
      <c r="G106" s="134"/>
      <c r="H106" s="134">
        <v>25</v>
      </c>
      <c r="I106" s="134" t="s">
        <v>177</v>
      </c>
      <c r="J106" s="134"/>
      <c r="K106" s="134">
        <v>58</v>
      </c>
      <c r="L106" s="135" t="s">
        <v>215</v>
      </c>
      <c r="M106" s="135"/>
      <c r="N106" s="135" t="s">
        <v>88</v>
      </c>
      <c r="O106" s="135"/>
      <c r="P106" s="135"/>
      <c r="Q106" s="135"/>
      <c r="R106" s="135"/>
      <c r="S106" s="135"/>
      <c r="T106" s="135"/>
      <c r="U106" s="135"/>
      <c r="V106" s="135"/>
    </row>
    <row r="107" spans="1:22" ht="45.6" x14ac:dyDescent="0.25">
      <c r="A107" s="130">
        <v>51</v>
      </c>
      <c r="B107" s="131">
        <v>80</v>
      </c>
      <c r="C107" s="132" t="s">
        <v>125</v>
      </c>
      <c r="D107" s="133" t="s">
        <v>90</v>
      </c>
      <c r="E107" s="134">
        <v>89.89</v>
      </c>
      <c r="F107" s="135" t="s">
        <v>127</v>
      </c>
      <c r="G107" s="134"/>
      <c r="H107" s="134">
        <v>90</v>
      </c>
      <c r="I107" s="134" t="s">
        <v>115</v>
      </c>
      <c r="J107" s="134"/>
      <c r="K107" s="134">
        <v>142</v>
      </c>
      <c r="L107" s="135" t="s">
        <v>247</v>
      </c>
      <c r="M107" s="135"/>
      <c r="N107" s="135" t="s">
        <v>88</v>
      </c>
      <c r="O107" s="135"/>
      <c r="P107" s="135"/>
      <c r="Q107" s="135"/>
      <c r="R107" s="135"/>
      <c r="S107" s="135"/>
      <c r="T107" s="135"/>
      <c r="U107" s="135"/>
      <c r="V107" s="135"/>
    </row>
    <row r="108" spans="1:22" ht="18.45" customHeight="1" x14ac:dyDescent="0.25">
      <c r="A108" s="142" t="s">
        <v>248</v>
      </c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  <c r="O108" s="143"/>
      <c r="P108" s="143"/>
      <c r="Q108" s="143"/>
      <c r="R108" s="143"/>
      <c r="S108" s="143"/>
      <c r="T108" s="143"/>
      <c r="U108" s="143"/>
      <c r="V108" s="143"/>
    </row>
    <row r="109" spans="1:22" ht="68.400000000000006" x14ac:dyDescent="0.25">
      <c r="A109" s="130">
        <v>52</v>
      </c>
      <c r="B109" s="131">
        <v>81</v>
      </c>
      <c r="C109" s="132" t="s">
        <v>249</v>
      </c>
      <c r="D109" s="133" t="s">
        <v>189</v>
      </c>
      <c r="E109" s="134">
        <v>2250.2399999999998</v>
      </c>
      <c r="F109" s="135" t="s">
        <v>250</v>
      </c>
      <c r="G109" s="134" t="s">
        <v>251</v>
      </c>
      <c r="H109" s="134" t="s">
        <v>252</v>
      </c>
      <c r="I109" s="134" t="s">
        <v>253</v>
      </c>
      <c r="J109" s="134"/>
      <c r="K109" s="134" t="s">
        <v>254</v>
      </c>
      <c r="L109" s="135" t="s">
        <v>255</v>
      </c>
      <c r="M109" s="135"/>
      <c r="N109" s="135" t="s">
        <v>75</v>
      </c>
      <c r="O109" s="135"/>
      <c r="P109" s="135"/>
      <c r="Q109" s="135"/>
      <c r="R109" s="135"/>
      <c r="S109" s="135"/>
      <c r="T109" s="135"/>
      <c r="U109" s="135"/>
      <c r="V109" s="135"/>
    </row>
    <row r="110" spans="1:22" ht="34.200000000000003" x14ac:dyDescent="0.25">
      <c r="A110" s="136">
        <v>53</v>
      </c>
      <c r="B110" s="137">
        <v>82</v>
      </c>
      <c r="C110" s="138" t="s">
        <v>256</v>
      </c>
      <c r="D110" s="139" t="s">
        <v>84</v>
      </c>
      <c r="E110" s="140">
        <v>2.41</v>
      </c>
      <c r="F110" s="141" t="s">
        <v>257</v>
      </c>
      <c r="G110" s="140"/>
      <c r="H110" s="140">
        <v>5</v>
      </c>
      <c r="I110" s="140" t="s">
        <v>123</v>
      </c>
      <c r="J110" s="140"/>
      <c r="K110" s="140">
        <v>35</v>
      </c>
      <c r="L110" s="141" t="s">
        <v>86</v>
      </c>
      <c r="M110" s="141"/>
      <c r="N110" s="141" t="s">
        <v>88</v>
      </c>
      <c r="O110" s="141"/>
      <c r="P110" s="141"/>
      <c r="Q110" s="141"/>
      <c r="R110" s="141"/>
      <c r="S110" s="141"/>
      <c r="T110" s="141"/>
      <c r="U110" s="141"/>
      <c r="V110" s="141"/>
    </row>
    <row r="111" spans="1:22" ht="19.350000000000001" customHeight="1" x14ac:dyDescent="0.25">
      <c r="A111" s="128" t="s">
        <v>258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</row>
    <row r="112" spans="1:22" ht="18.45" customHeight="1" x14ac:dyDescent="0.25">
      <c r="A112" s="142" t="s">
        <v>204</v>
      </c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  <c r="O112" s="143"/>
      <c r="P112" s="143"/>
      <c r="Q112" s="143"/>
      <c r="R112" s="143"/>
      <c r="S112" s="143"/>
      <c r="T112" s="143"/>
      <c r="U112" s="143"/>
      <c r="V112" s="143"/>
    </row>
    <row r="113" spans="1:22" ht="79.8" x14ac:dyDescent="0.25">
      <c r="A113" s="130">
        <v>54</v>
      </c>
      <c r="B113" s="131">
        <v>20</v>
      </c>
      <c r="C113" s="132" t="s">
        <v>138</v>
      </c>
      <c r="D113" s="133" t="s">
        <v>259</v>
      </c>
      <c r="E113" s="134">
        <v>2435.67</v>
      </c>
      <c r="F113" s="135" t="s">
        <v>140</v>
      </c>
      <c r="G113" s="134" t="s">
        <v>141</v>
      </c>
      <c r="H113" s="134" t="s">
        <v>260</v>
      </c>
      <c r="I113" s="134" t="s">
        <v>261</v>
      </c>
      <c r="J113" s="134">
        <v>1</v>
      </c>
      <c r="K113" s="134" t="s">
        <v>262</v>
      </c>
      <c r="L113" s="135" t="s">
        <v>263</v>
      </c>
      <c r="M113" s="135"/>
      <c r="N113" s="135" t="s">
        <v>75</v>
      </c>
      <c r="O113" s="135"/>
      <c r="P113" s="135"/>
      <c r="Q113" s="135"/>
      <c r="R113" s="135"/>
      <c r="S113" s="135"/>
      <c r="T113" s="135"/>
      <c r="U113" s="135"/>
      <c r="V113" s="135">
        <v>3</v>
      </c>
    </row>
    <row r="114" spans="1:22" ht="45.6" x14ac:dyDescent="0.25">
      <c r="A114" s="130">
        <v>55</v>
      </c>
      <c r="B114" s="131">
        <v>32</v>
      </c>
      <c r="C114" s="132" t="s">
        <v>147</v>
      </c>
      <c r="D114" s="133" t="s">
        <v>126</v>
      </c>
      <c r="E114" s="134">
        <v>18.600000000000001</v>
      </c>
      <c r="F114" s="135" t="s">
        <v>148</v>
      </c>
      <c r="G114" s="134"/>
      <c r="H114" s="134">
        <v>74</v>
      </c>
      <c r="I114" s="134" t="s">
        <v>149</v>
      </c>
      <c r="J114" s="134"/>
      <c r="K114" s="134">
        <v>138</v>
      </c>
      <c r="L114" s="135" t="s">
        <v>150</v>
      </c>
      <c r="M114" s="135"/>
      <c r="N114" s="135" t="s">
        <v>88</v>
      </c>
      <c r="O114" s="135"/>
      <c r="P114" s="135"/>
      <c r="Q114" s="135"/>
      <c r="R114" s="135"/>
      <c r="S114" s="135"/>
      <c r="T114" s="135"/>
      <c r="U114" s="135"/>
      <c r="V114" s="135"/>
    </row>
    <row r="115" spans="1:22" ht="68.400000000000006" x14ac:dyDescent="0.25">
      <c r="A115" s="130">
        <v>56</v>
      </c>
      <c r="B115" s="131">
        <v>33</v>
      </c>
      <c r="C115" s="132" t="s">
        <v>98</v>
      </c>
      <c r="D115" s="133" t="s">
        <v>99</v>
      </c>
      <c r="E115" s="134">
        <v>13.69</v>
      </c>
      <c r="F115" s="135">
        <v>13.69</v>
      </c>
      <c r="G115" s="134"/>
      <c r="H115" s="134" t="s">
        <v>100</v>
      </c>
      <c r="I115" s="134">
        <v>5</v>
      </c>
      <c r="J115" s="134"/>
      <c r="K115" s="134" t="s">
        <v>101</v>
      </c>
      <c r="L115" s="135">
        <v>60</v>
      </c>
      <c r="M115" s="135"/>
      <c r="N115" s="135" t="s">
        <v>75</v>
      </c>
      <c r="O115" s="135"/>
      <c r="P115" s="135"/>
      <c r="Q115" s="135"/>
      <c r="R115" s="135"/>
      <c r="S115" s="135"/>
      <c r="T115" s="135"/>
      <c r="U115" s="135"/>
      <c r="V115" s="135"/>
    </row>
    <row r="116" spans="1:22" ht="102.6" x14ac:dyDescent="0.25">
      <c r="A116" s="130">
        <v>57</v>
      </c>
      <c r="B116" s="131">
        <v>34</v>
      </c>
      <c r="C116" s="132" t="s">
        <v>188</v>
      </c>
      <c r="D116" s="133" t="s">
        <v>189</v>
      </c>
      <c r="E116" s="134">
        <v>3155.49</v>
      </c>
      <c r="F116" s="135" t="s">
        <v>190</v>
      </c>
      <c r="G116" s="134">
        <v>14.45</v>
      </c>
      <c r="H116" s="134" t="s">
        <v>191</v>
      </c>
      <c r="I116" s="134" t="s">
        <v>192</v>
      </c>
      <c r="J116" s="134"/>
      <c r="K116" s="134" t="s">
        <v>193</v>
      </c>
      <c r="L116" s="135" t="s">
        <v>194</v>
      </c>
      <c r="M116" s="135"/>
      <c r="N116" s="135" t="s">
        <v>75</v>
      </c>
      <c r="O116" s="135"/>
      <c r="P116" s="135"/>
      <c r="Q116" s="135"/>
      <c r="R116" s="135"/>
      <c r="S116" s="135"/>
      <c r="T116" s="135"/>
      <c r="U116" s="135"/>
      <c r="V116" s="135">
        <v>2</v>
      </c>
    </row>
    <row r="117" spans="1:22" ht="18.45" customHeight="1" x14ac:dyDescent="0.25">
      <c r="A117" s="142" t="s">
        <v>264</v>
      </c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  <c r="O117" s="143"/>
      <c r="P117" s="143"/>
      <c r="Q117" s="143"/>
      <c r="R117" s="143"/>
      <c r="S117" s="143"/>
      <c r="T117" s="143"/>
      <c r="U117" s="143"/>
      <c r="V117" s="143"/>
    </row>
    <row r="118" spans="1:22" ht="57" x14ac:dyDescent="0.25">
      <c r="A118" s="130">
        <v>58</v>
      </c>
      <c r="B118" s="131">
        <v>35</v>
      </c>
      <c r="C118" s="132" t="s">
        <v>152</v>
      </c>
      <c r="D118" s="133" t="s">
        <v>239</v>
      </c>
      <c r="E118" s="134">
        <v>508.07</v>
      </c>
      <c r="F118" s="135" t="s">
        <v>154</v>
      </c>
      <c r="G118" s="134">
        <v>1.03</v>
      </c>
      <c r="H118" s="134" t="s">
        <v>240</v>
      </c>
      <c r="I118" s="134" t="s">
        <v>241</v>
      </c>
      <c r="J118" s="134"/>
      <c r="K118" s="134" t="s">
        <v>242</v>
      </c>
      <c r="L118" s="135" t="s">
        <v>243</v>
      </c>
      <c r="M118" s="135"/>
      <c r="N118" s="135" t="s">
        <v>75</v>
      </c>
      <c r="O118" s="135"/>
      <c r="P118" s="135"/>
      <c r="Q118" s="135"/>
      <c r="R118" s="135"/>
      <c r="S118" s="135"/>
      <c r="T118" s="135"/>
      <c r="U118" s="135"/>
      <c r="V118" s="135">
        <v>1</v>
      </c>
    </row>
    <row r="119" spans="1:22" ht="79.8" x14ac:dyDescent="0.25">
      <c r="A119" s="130">
        <v>59</v>
      </c>
      <c r="B119" s="131">
        <v>67</v>
      </c>
      <c r="C119" s="132" t="s">
        <v>265</v>
      </c>
      <c r="D119" s="133" t="s">
        <v>266</v>
      </c>
      <c r="E119" s="134">
        <v>6345.09</v>
      </c>
      <c r="F119" s="135" t="s">
        <v>267</v>
      </c>
      <c r="G119" s="134" t="s">
        <v>268</v>
      </c>
      <c r="H119" s="134" t="s">
        <v>269</v>
      </c>
      <c r="I119" s="134" t="s">
        <v>270</v>
      </c>
      <c r="J119" s="134"/>
      <c r="K119" s="134" t="s">
        <v>271</v>
      </c>
      <c r="L119" s="135" t="s">
        <v>272</v>
      </c>
      <c r="M119" s="135"/>
      <c r="N119" s="135" t="s">
        <v>75</v>
      </c>
      <c r="O119" s="135"/>
      <c r="P119" s="135"/>
      <c r="Q119" s="135"/>
      <c r="R119" s="135"/>
      <c r="S119" s="135"/>
      <c r="T119" s="135"/>
      <c r="U119" s="135"/>
      <c r="V119" s="135">
        <v>1</v>
      </c>
    </row>
    <row r="120" spans="1:22" ht="18.45" customHeight="1" x14ac:dyDescent="0.25">
      <c r="A120" s="142" t="s">
        <v>273</v>
      </c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  <c r="O120" s="143"/>
      <c r="P120" s="143"/>
      <c r="Q120" s="143"/>
      <c r="R120" s="143"/>
      <c r="S120" s="143"/>
      <c r="T120" s="143"/>
      <c r="U120" s="143"/>
      <c r="V120" s="143"/>
    </row>
    <row r="121" spans="1:22" ht="79.8" x14ac:dyDescent="0.25">
      <c r="A121" s="130">
        <v>60</v>
      </c>
      <c r="B121" s="131">
        <v>83</v>
      </c>
      <c r="C121" s="132" t="s">
        <v>138</v>
      </c>
      <c r="D121" s="133" t="s">
        <v>274</v>
      </c>
      <c r="E121" s="134">
        <v>2435.67</v>
      </c>
      <c r="F121" s="135" t="s">
        <v>140</v>
      </c>
      <c r="G121" s="134" t="s">
        <v>141</v>
      </c>
      <c r="H121" s="134" t="s">
        <v>275</v>
      </c>
      <c r="I121" s="134" t="s">
        <v>276</v>
      </c>
      <c r="J121" s="134">
        <v>1</v>
      </c>
      <c r="K121" s="134" t="s">
        <v>277</v>
      </c>
      <c r="L121" s="135" t="s">
        <v>278</v>
      </c>
      <c r="M121" s="135"/>
      <c r="N121" s="135" t="s">
        <v>75</v>
      </c>
      <c r="O121" s="135"/>
      <c r="P121" s="135"/>
      <c r="Q121" s="135"/>
      <c r="R121" s="135"/>
      <c r="S121" s="135"/>
      <c r="T121" s="135"/>
      <c r="U121" s="135"/>
      <c r="V121" s="135">
        <v>5</v>
      </c>
    </row>
    <row r="122" spans="1:22" ht="91.2" x14ac:dyDescent="0.25">
      <c r="A122" s="130">
        <v>61</v>
      </c>
      <c r="B122" s="131">
        <v>84</v>
      </c>
      <c r="C122" s="132" t="s">
        <v>279</v>
      </c>
      <c r="D122" s="133" t="s">
        <v>280</v>
      </c>
      <c r="E122" s="134">
        <v>3035.5</v>
      </c>
      <c r="F122" s="135" t="s">
        <v>281</v>
      </c>
      <c r="G122" s="134" t="s">
        <v>282</v>
      </c>
      <c r="H122" s="134" t="s">
        <v>283</v>
      </c>
      <c r="I122" s="134" t="s">
        <v>284</v>
      </c>
      <c r="J122" s="134">
        <v>2</v>
      </c>
      <c r="K122" s="134" t="s">
        <v>285</v>
      </c>
      <c r="L122" s="135" t="s">
        <v>286</v>
      </c>
      <c r="M122" s="135"/>
      <c r="N122" s="135" t="s">
        <v>75</v>
      </c>
      <c r="O122" s="135"/>
      <c r="P122" s="135"/>
      <c r="Q122" s="135"/>
      <c r="R122" s="135"/>
      <c r="S122" s="135"/>
      <c r="T122" s="135"/>
      <c r="U122" s="135"/>
      <c r="V122" s="135" t="s">
        <v>80</v>
      </c>
    </row>
    <row r="123" spans="1:22" ht="45.6" x14ac:dyDescent="0.25">
      <c r="A123" s="136">
        <v>62</v>
      </c>
      <c r="B123" s="137">
        <v>85</v>
      </c>
      <c r="C123" s="138" t="s">
        <v>147</v>
      </c>
      <c r="D123" s="139" t="s">
        <v>84</v>
      </c>
      <c r="E123" s="140">
        <v>18.600000000000001</v>
      </c>
      <c r="F123" s="141" t="s">
        <v>148</v>
      </c>
      <c r="G123" s="140"/>
      <c r="H123" s="140">
        <v>37</v>
      </c>
      <c r="I123" s="140" t="s">
        <v>202</v>
      </c>
      <c r="J123" s="140"/>
      <c r="K123" s="140">
        <v>69</v>
      </c>
      <c r="L123" s="141" t="s">
        <v>203</v>
      </c>
      <c r="M123" s="141"/>
      <c r="N123" s="141" t="s">
        <v>88</v>
      </c>
      <c r="O123" s="141"/>
      <c r="P123" s="141"/>
      <c r="Q123" s="141"/>
      <c r="R123" s="141"/>
      <c r="S123" s="141"/>
      <c r="T123" s="141"/>
      <c r="U123" s="141"/>
      <c r="V123" s="141"/>
    </row>
    <row r="124" spans="1:22" ht="19.350000000000001" customHeight="1" x14ac:dyDescent="0.25">
      <c r="A124" s="128" t="s">
        <v>287</v>
      </c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  <c r="N124" s="129"/>
      <c r="O124" s="129"/>
      <c r="P124" s="129"/>
      <c r="Q124" s="129"/>
      <c r="R124" s="129"/>
      <c r="S124" s="129"/>
      <c r="T124" s="129"/>
      <c r="U124" s="129"/>
      <c r="V124" s="129"/>
    </row>
    <row r="125" spans="1:22" ht="18.45" customHeight="1" x14ac:dyDescent="0.25">
      <c r="A125" s="142" t="s">
        <v>288</v>
      </c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  <c r="O125" s="143"/>
      <c r="P125" s="143"/>
      <c r="Q125" s="143"/>
      <c r="R125" s="143"/>
      <c r="S125" s="143"/>
      <c r="T125" s="143"/>
      <c r="U125" s="143"/>
      <c r="V125" s="143"/>
    </row>
    <row r="126" spans="1:22" ht="68.400000000000006" x14ac:dyDescent="0.25">
      <c r="A126" s="130">
        <v>63</v>
      </c>
      <c r="B126" s="131">
        <v>37</v>
      </c>
      <c r="C126" s="132" t="s">
        <v>289</v>
      </c>
      <c r="D126" s="133" t="s">
        <v>77</v>
      </c>
      <c r="E126" s="134">
        <v>2323.7800000000002</v>
      </c>
      <c r="F126" s="135" t="s">
        <v>290</v>
      </c>
      <c r="G126" s="134" t="s">
        <v>291</v>
      </c>
      <c r="H126" s="134" t="s">
        <v>292</v>
      </c>
      <c r="I126" s="134" t="s">
        <v>293</v>
      </c>
      <c r="J126" s="134"/>
      <c r="K126" s="134" t="s">
        <v>294</v>
      </c>
      <c r="L126" s="135" t="s">
        <v>295</v>
      </c>
      <c r="M126" s="135"/>
      <c r="N126" s="135" t="s">
        <v>75</v>
      </c>
      <c r="O126" s="135"/>
      <c r="P126" s="135"/>
      <c r="Q126" s="135"/>
      <c r="R126" s="135"/>
      <c r="S126" s="135"/>
      <c r="T126" s="135"/>
      <c r="U126" s="135"/>
      <c r="V126" s="135">
        <v>1</v>
      </c>
    </row>
    <row r="127" spans="1:22" ht="18.45" customHeight="1" x14ac:dyDescent="0.25">
      <c r="A127" s="142" t="s">
        <v>248</v>
      </c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  <c r="O127" s="143"/>
      <c r="P127" s="143"/>
      <c r="Q127" s="143"/>
      <c r="R127" s="143"/>
      <c r="S127" s="143"/>
      <c r="T127" s="143"/>
      <c r="U127" s="143"/>
      <c r="V127" s="143"/>
    </row>
    <row r="128" spans="1:22" ht="68.400000000000006" x14ac:dyDescent="0.25">
      <c r="A128" s="130">
        <v>64</v>
      </c>
      <c r="B128" s="131">
        <v>46</v>
      </c>
      <c r="C128" s="132" t="s">
        <v>98</v>
      </c>
      <c r="D128" s="133" t="s">
        <v>135</v>
      </c>
      <c r="E128" s="134">
        <v>13.69</v>
      </c>
      <c r="F128" s="135">
        <v>13.69</v>
      </c>
      <c r="G128" s="134"/>
      <c r="H128" s="134" t="s">
        <v>136</v>
      </c>
      <c r="I128" s="134">
        <v>3</v>
      </c>
      <c r="J128" s="134"/>
      <c r="K128" s="134" t="s">
        <v>137</v>
      </c>
      <c r="L128" s="135">
        <v>30</v>
      </c>
      <c r="M128" s="135"/>
      <c r="N128" s="135" t="s">
        <v>75</v>
      </c>
      <c r="O128" s="135"/>
      <c r="P128" s="135"/>
      <c r="Q128" s="135"/>
      <c r="R128" s="135"/>
      <c r="S128" s="135"/>
      <c r="T128" s="135"/>
      <c r="U128" s="135"/>
      <c r="V128" s="135"/>
    </row>
    <row r="129" spans="1:22" ht="79.8" x14ac:dyDescent="0.25">
      <c r="A129" s="130">
        <v>65</v>
      </c>
      <c r="B129" s="131">
        <v>36</v>
      </c>
      <c r="C129" s="132" t="s">
        <v>138</v>
      </c>
      <c r="D129" s="133" t="s">
        <v>296</v>
      </c>
      <c r="E129" s="134">
        <v>2435.67</v>
      </c>
      <c r="F129" s="135" t="s">
        <v>140</v>
      </c>
      <c r="G129" s="134" t="s">
        <v>141</v>
      </c>
      <c r="H129" s="134" t="s">
        <v>297</v>
      </c>
      <c r="I129" s="134" t="s">
        <v>298</v>
      </c>
      <c r="J129" s="134"/>
      <c r="K129" s="134" t="s">
        <v>299</v>
      </c>
      <c r="L129" s="135" t="s">
        <v>300</v>
      </c>
      <c r="M129" s="135"/>
      <c r="N129" s="135" t="s">
        <v>75</v>
      </c>
      <c r="O129" s="135"/>
      <c r="P129" s="135"/>
      <c r="Q129" s="135"/>
      <c r="R129" s="135"/>
      <c r="S129" s="135"/>
      <c r="T129" s="135"/>
      <c r="U129" s="135"/>
      <c r="V129" s="135">
        <v>1</v>
      </c>
    </row>
    <row r="130" spans="1:22" ht="45.6" x14ac:dyDescent="0.25">
      <c r="A130" s="130">
        <v>66</v>
      </c>
      <c r="B130" s="131">
        <v>38</v>
      </c>
      <c r="C130" s="132" t="s">
        <v>147</v>
      </c>
      <c r="D130" s="133" t="s">
        <v>84</v>
      </c>
      <c r="E130" s="134">
        <v>18.600000000000001</v>
      </c>
      <c r="F130" s="135" t="s">
        <v>148</v>
      </c>
      <c r="G130" s="134"/>
      <c r="H130" s="134">
        <v>37</v>
      </c>
      <c r="I130" s="134" t="s">
        <v>202</v>
      </c>
      <c r="J130" s="134"/>
      <c r="K130" s="134">
        <v>69</v>
      </c>
      <c r="L130" s="135" t="s">
        <v>203</v>
      </c>
      <c r="M130" s="135"/>
      <c r="N130" s="135" t="s">
        <v>88</v>
      </c>
      <c r="O130" s="135"/>
      <c r="P130" s="135"/>
      <c r="Q130" s="135"/>
      <c r="R130" s="135"/>
      <c r="S130" s="135"/>
      <c r="T130" s="135"/>
      <c r="U130" s="135"/>
      <c r="V130" s="135"/>
    </row>
    <row r="131" spans="1:22" ht="91.2" x14ac:dyDescent="0.25">
      <c r="A131" s="130">
        <v>67</v>
      </c>
      <c r="B131" s="131">
        <v>40</v>
      </c>
      <c r="C131" s="132" t="s">
        <v>301</v>
      </c>
      <c r="D131" s="133" t="s">
        <v>189</v>
      </c>
      <c r="E131" s="134">
        <v>1755.72</v>
      </c>
      <c r="F131" s="135" t="s">
        <v>302</v>
      </c>
      <c r="G131" s="134">
        <v>10.32</v>
      </c>
      <c r="H131" s="134" t="s">
        <v>303</v>
      </c>
      <c r="I131" s="134" t="s">
        <v>304</v>
      </c>
      <c r="J131" s="134"/>
      <c r="K131" s="134" t="s">
        <v>305</v>
      </c>
      <c r="L131" s="135" t="s">
        <v>306</v>
      </c>
      <c r="M131" s="135"/>
      <c r="N131" s="135" t="s">
        <v>75</v>
      </c>
      <c r="O131" s="135"/>
      <c r="P131" s="135"/>
      <c r="Q131" s="135"/>
      <c r="R131" s="135"/>
      <c r="S131" s="135"/>
      <c r="T131" s="135"/>
      <c r="U131" s="135"/>
      <c r="V131" s="135">
        <v>1</v>
      </c>
    </row>
    <row r="132" spans="1:22" ht="34.200000000000003" x14ac:dyDescent="0.25">
      <c r="A132" s="136">
        <v>68</v>
      </c>
      <c r="B132" s="137">
        <v>41</v>
      </c>
      <c r="C132" s="138" t="s">
        <v>307</v>
      </c>
      <c r="D132" s="139" t="s">
        <v>84</v>
      </c>
      <c r="E132" s="140">
        <v>15.7</v>
      </c>
      <c r="F132" s="141" t="s">
        <v>308</v>
      </c>
      <c r="G132" s="140"/>
      <c r="H132" s="140">
        <v>31</v>
      </c>
      <c r="I132" s="140" t="s">
        <v>309</v>
      </c>
      <c r="J132" s="140"/>
      <c r="K132" s="140">
        <v>38</v>
      </c>
      <c r="L132" s="141" t="s">
        <v>310</v>
      </c>
      <c r="M132" s="141"/>
      <c r="N132" s="141" t="s">
        <v>88</v>
      </c>
      <c r="O132" s="141"/>
      <c r="P132" s="141"/>
      <c r="Q132" s="141"/>
      <c r="R132" s="141"/>
      <c r="S132" s="141"/>
      <c r="T132" s="141"/>
      <c r="U132" s="141"/>
      <c r="V132" s="141"/>
    </row>
    <row r="133" spans="1:22" ht="19.350000000000001" customHeight="1" x14ac:dyDescent="0.25">
      <c r="A133" s="128" t="s">
        <v>311</v>
      </c>
      <c r="B133" s="129"/>
      <c r="C133" s="129"/>
      <c r="D133" s="129"/>
      <c r="E133" s="129"/>
      <c r="F133" s="129"/>
      <c r="G133" s="129"/>
      <c r="H133" s="129"/>
      <c r="I133" s="129"/>
      <c r="J133" s="129"/>
      <c r="K133" s="129"/>
      <c r="L133" s="129"/>
      <c r="M133" s="129"/>
      <c r="N133" s="129"/>
      <c r="O133" s="129"/>
      <c r="P133" s="129"/>
      <c r="Q133" s="129"/>
      <c r="R133" s="129"/>
      <c r="S133" s="129"/>
      <c r="T133" s="129"/>
      <c r="U133" s="129"/>
      <c r="V133" s="129"/>
    </row>
    <row r="134" spans="1:22" ht="79.8" x14ac:dyDescent="0.25">
      <c r="A134" s="130">
        <v>69</v>
      </c>
      <c r="B134" s="131">
        <v>28</v>
      </c>
      <c r="C134" s="132" t="s">
        <v>265</v>
      </c>
      <c r="D134" s="133" t="s">
        <v>312</v>
      </c>
      <c r="E134" s="134">
        <v>6345.09</v>
      </c>
      <c r="F134" s="135" t="s">
        <v>267</v>
      </c>
      <c r="G134" s="134" t="s">
        <v>268</v>
      </c>
      <c r="H134" s="134" t="s">
        <v>313</v>
      </c>
      <c r="I134" s="134" t="s">
        <v>314</v>
      </c>
      <c r="J134" s="134"/>
      <c r="K134" s="134" t="s">
        <v>315</v>
      </c>
      <c r="L134" s="135" t="s">
        <v>316</v>
      </c>
      <c r="M134" s="135"/>
      <c r="N134" s="135" t="s">
        <v>75</v>
      </c>
      <c r="O134" s="135"/>
      <c r="P134" s="135"/>
      <c r="Q134" s="135"/>
      <c r="R134" s="135"/>
      <c r="S134" s="135"/>
      <c r="T134" s="135"/>
      <c r="U134" s="135"/>
      <c r="V134" s="135">
        <v>2</v>
      </c>
    </row>
    <row r="135" spans="1:22" ht="57" x14ac:dyDescent="0.25">
      <c r="A135" s="130">
        <v>70</v>
      </c>
      <c r="B135" s="131">
        <v>29</v>
      </c>
      <c r="C135" s="132" t="s">
        <v>317</v>
      </c>
      <c r="D135" s="133" t="s">
        <v>318</v>
      </c>
      <c r="E135" s="134">
        <v>2509.37</v>
      </c>
      <c r="F135" s="135" t="s">
        <v>319</v>
      </c>
      <c r="G135" s="134"/>
      <c r="H135" s="134" t="s">
        <v>320</v>
      </c>
      <c r="I135" s="134" t="s">
        <v>321</v>
      </c>
      <c r="J135" s="134"/>
      <c r="K135" s="134" t="s">
        <v>322</v>
      </c>
      <c r="L135" s="135" t="s">
        <v>323</v>
      </c>
      <c r="M135" s="135"/>
      <c r="N135" s="135" t="s">
        <v>75</v>
      </c>
      <c r="O135" s="135"/>
      <c r="P135" s="135"/>
      <c r="Q135" s="135"/>
      <c r="R135" s="135"/>
      <c r="S135" s="135"/>
      <c r="T135" s="135"/>
      <c r="U135" s="135"/>
      <c r="V135" s="135"/>
    </row>
    <row r="136" spans="1:22" ht="57" x14ac:dyDescent="0.25">
      <c r="A136" s="130">
        <v>71</v>
      </c>
      <c r="B136" s="131">
        <v>30</v>
      </c>
      <c r="C136" s="132" t="s">
        <v>324</v>
      </c>
      <c r="D136" s="133" t="s">
        <v>318</v>
      </c>
      <c r="E136" s="134">
        <v>1784.33</v>
      </c>
      <c r="F136" s="135" t="s">
        <v>325</v>
      </c>
      <c r="G136" s="134"/>
      <c r="H136" s="134" t="s">
        <v>326</v>
      </c>
      <c r="I136" s="134" t="s">
        <v>327</v>
      </c>
      <c r="J136" s="134"/>
      <c r="K136" s="134" t="s">
        <v>328</v>
      </c>
      <c r="L136" s="135" t="s">
        <v>329</v>
      </c>
      <c r="M136" s="135"/>
      <c r="N136" s="135" t="s">
        <v>75</v>
      </c>
      <c r="O136" s="135"/>
      <c r="P136" s="135"/>
      <c r="Q136" s="135"/>
      <c r="R136" s="135"/>
      <c r="S136" s="135"/>
      <c r="T136" s="135"/>
      <c r="U136" s="135"/>
      <c r="V136" s="135"/>
    </row>
    <row r="137" spans="1:22" ht="79.8" x14ac:dyDescent="0.25">
      <c r="A137" s="130">
        <v>72</v>
      </c>
      <c r="B137" s="131">
        <v>31</v>
      </c>
      <c r="C137" s="132" t="s">
        <v>330</v>
      </c>
      <c r="D137" s="133" t="s">
        <v>331</v>
      </c>
      <c r="E137" s="134">
        <v>3851.78</v>
      </c>
      <c r="F137" s="135" t="s">
        <v>332</v>
      </c>
      <c r="G137" s="134">
        <v>54.04</v>
      </c>
      <c r="H137" s="134" t="s">
        <v>333</v>
      </c>
      <c r="I137" s="134" t="s">
        <v>334</v>
      </c>
      <c r="J137" s="134">
        <v>1</v>
      </c>
      <c r="K137" s="134" t="s">
        <v>335</v>
      </c>
      <c r="L137" s="135" t="s">
        <v>336</v>
      </c>
      <c r="M137" s="135"/>
      <c r="N137" s="135" t="s">
        <v>75</v>
      </c>
      <c r="O137" s="135"/>
      <c r="P137" s="135"/>
      <c r="Q137" s="135"/>
      <c r="R137" s="135"/>
      <c r="S137" s="135"/>
      <c r="T137" s="135"/>
      <c r="U137" s="135"/>
      <c r="V137" s="135">
        <v>3</v>
      </c>
    </row>
    <row r="138" spans="1:22" ht="18.45" customHeight="1" x14ac:dyDescent="0.25">
      <c r="A138" s="142" t="s">
        <v>238</v>
      </c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  <c r="O138" s="143"/>
      <c r="P138" s="143"/>
      <c r="Q138" s="143"/>
      <c r="R138" s="143"/>
      <c r="S138" s="143"/>
      <c r="T138" s="143"/>
      <c r="U138" s="143"/>
      <c r="V138" s="143"/>
    </row>
    <row r="139" spans="1:22" ht="57" x14ac:dyDescent="0.25">
      <c r="A139" s="130">
        <v>73</v>
      </c>
      <c r="B139" s="131">
        <v>39</v>
      </c>
      <c r="C139" s="132" t="s">
        <v>152</v>
      </c>
      <c r="D139" s="133" t="s">
        <v>239</v>
      </c>
      <c r="E139" s="134">
        <v>508.07</v>
      </c>
      <c r="F139" s="135" t="s">
        <v>154</v>
      </c>
      <c r="G139" s="134">
        <v>1.03</v>
      </c>
      <c r="H139" s="134" t="s">
        <v>240</v>
      </c>
      <c r="I139" s="134" t="s">
        <v>241</v>
      </c>
      <c r="J139" s="134"/>
      <c r="K139" s="134" t="s">
        <v>242</v>
      </c>
      <c r="L139" s="135" t="s">
        <v>243</v>
      </c>
      <c r="M139" s="135"/>
      <c r="N139" s="135" t="s">
        <v>75</v>
      </c>
      <c r="O139" s="135"/>
      <c r="P139" s="135"/>
      <c r="Q139" s="135"/>
      <c r="R139" s="135"/>
      <c r="S139" s="135"/>
      <c r="T139" s="135"/>
      <c r="U139" s="135"/>
      <c r="V139" s="135">
        <v>1</v>
      </c>
    </row>
    <row r="140" spans="1:22" ht="18.45" customHeight="1" x14ac:dyDescent="0.25">
      <c r="A140" s="142" t="s">
        <v>248</v>
      </c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  <c r="O140" s="143"/>
      <c r="P140" s="143"/>
      <c r="Q140" s="143"/>
      <c r="R140" s="143"/>
      <c r="S140" s="143"/>
      <c r="T140" s="143"/>
      <c r="U140" s="143"/>
      <c r="V140" s="143"/>
    </row>
    <row r="141" spans="1:22" ht="68.400000000000006" x14ac:dyDescent="0.25">
      <c r="A141" s="130">
        <v>74</v>
      </c>
      <c r="B141" s="131">
        <v>47</v>
      </c>
      <c r="C141" s="132" t="s">
        <v>98</v>
      </c>
      <c r="D141" s="133" t="s">
        <v>337</v>
      </c>
      <c r="E141" s="134">
        <v>13.69</v>
      </c>
      <c r="F141" s="135">
        <v>13.69</v>
      </c>
      <c r="G141" s="134"/>
      <c r="H141" s="134" t="s">
        <v>338</v>
      </c>
      <c r="I141" s="134">
        <v>2</v>
      </c>
      <c r="J141" s="134"/>
      <c r="K141" s="134" t="s">
        <v>339</v>
      </c>
      <c r="L141" s="135">
        <v>23</v>
      </c>
      <c r="M141" s="135"/>
      <c r="N141" s="135" t="s">
        <v>75</v>
      </c>
      <c r="O141" s="135"/>
      <c r="P141" s="135"/>
      <c r="Q141" s="135"/>
      <c r="R141" s="135"/>
      <c r="S141" s="135"/>
      <c r="T141" s="135"/>
      <c r="U141" s="135"/>
      <c r="V141" s="135"/>
    </row>
    <row r="142" spans="1:22" ht="79.8" x14ac:dyDescent="0.25">
      <c r="A142" s="130">
        <v>75</v>
      </c>
      <c r="B142" s="131">
        <v>48</v>
      </c>
      <c r="C142" s="132" t="s">
        <v>138</v>
      </c>
      <c r="D142" s="133" t="s">
        <v>340</v>
      </c>
      <c r="E142" s="134">
        <v>2435.67</v>
      </c>
      <c r="F142" s="135" t="s">
        <v>140</v>
      </c>
      <c r="G142" s="134" t="s">
        <v>141</v>
      </c>
      <c r="H142" s="134" t="s">
        <v>341</v>
      </c>
      <c r="I142" s="134" t="s">
        <v>342</v>
      </c>
      <c r="J142" s="134"/>
      <c r="K142" s="134" t="s">
        <v>343</v>
      </c>
      <c r="L142" s="135" t="s">
        <v>344</v>
      </c>
      <c r="M142" s="135"/>
      <c r="N142" s="135" t="s">
        <v>75</v>
      </c>
      <c r="O142" s="135"/>
      <c r="P142" s="135"/>
      <c r="Q142" s="135"/>
      <c r="R142" s="135"/>
      <c r="S142" s="135"/>
      <c r="T142" s="135"/>
      <c r="U142" s="135"/>
      <c r="V142" s="135">
        <v>1</v>
      </c>
    </row>
    <row r="143" spans="1:22" ht="45.6" x14ac:dyDescent="0.25">
      <c r="A143" s="130">
        <v>76</v>
      </c>
      <c r="B143" s="131">
        <v>49</v>
      </c>
      <c r="C143" s="132" t="s">
        <v>147</v>
      </c>
      <c r="D143" s="133" t="s">
        <v>84</v>
      </c>
      <c r="E143" s="134">
        <v>18.600000000000001</v>
      </c>
      <c r="F143" s="135" t="s">
        <v>148</v>
      </c>
      <c r="G143" s="134"/>
      <c r="H143" s="134">
        <v>37</v>
      </c>
      <c r="I143" s="134" t="s">
        <v>202</v>
      </c>
      <c r="J143" s="134"/>
      <c r="K143" s="134">
        <v>69</v>
      </c>
      <c r="L143" s="135" t="s">
        <v>203</v>
      </c>
      <c r="M143" s="135"/>
      <c r="N143" s="135" t="s">
        <v>88</v>
      </c>
      <c r="O143" s="135"/>
      <c r="P143" s="135"/>
      <c r="Q143" s="135"/>
      <c r="R143" s="135"/>
      <c r="S143" s="135"/>
      <c r="T143" s="135"/>
      <c r="U143" s="135"/>
      <c r="V143" s="135"/>
    </row>
    <row r="144" spans="1:22" ht="18.45" customHeight="1" x14ac:dyDescent="0.25">
      <c r="A144" s="142" t="s">
        <v>345</v>
      </c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  <c r="O144" s="143"/>
      <c r="P144" s="143"/>
      <c r="Q144" s="143"/>
      <c r="R144" s="143"/>
      <c r="S144" s="143"/>
      <c r="T144" s="143"/>
      <c r="U144" s="143"/>
      <c r="V144" s="143"/>
    </row>
    <row r="145" spans="1:22" ht="68.400000000000006" x14ac:dyDescent="0.25">
      <c r="A145" s="130">
        <v>77</v>
      </c>
      <c r="B145" s="131">
        <v>50</v>
      </c>
      <c r="C145" s="132" t="s">
        <v>98</v>
      </c>
      <c r="D145" s="133" t="s">
        <v>346</v>
      </c>
      <c r="E145" s="134">
        <v>13.69</v>
      </c>
      <c r="F145" s="135">
        <v>13.69</v>
      </c>
      <c r="G145" s="134"/>
      <c r="H145" s="134" t="s">
        <v>347</v>
      </c>
      <c r="I145" s="134">
        <v>34</v>
      </c>
      <c r="J145" s="134"/>
      <c r="K145" s="134" t="s">
        <v>348</v>
      </c>
      <c r="L145" s="135">
        <v>374</v>
      </c>
      <c r="M145" s="135"/>
      <c r="N145" s="135" t="s">
        <v>75</v>
      </c>
      <c r="O145" s="135"/>
      <c r="P145" s="135"/>
      <c r="Q145" s="135"/>
      <c r="R145" s="135"/>
      <c r="S145" s="135"/>
      <c r="T145" s="135"/>
      <c r="U145" s="135"/>
      <c r="V145" s="135"/>
    </row>
    <row r="146" spans="1:22" ht="79.8" x14ac:dyDescent="0.25">
      <c r="A146" s="130">
        <v>78</v>
      </c>
      <c r="B146" s="131">
        <v>51</v>
      </c>
      <c r="C146" s="132" t="s">
        <v>138</v>
      </c>
      <c r="D146" s="133" t="s">
        <v>340</v>
      </c>
      <c r="E146" s="134">
        <v>2435.67</v>
      </c>
      <c r="F146" s="135" t="s">
        <v>140</v>
      </c>
      <c r="G146" s="134" t="s">
        <v>141</v>
      </c>
      <c r="H146" s="134" t="s">
        <v>341</v>
      </c>
      <c r="I146" s="134" t="s">
        <v>342</v>
      </c>
      <c r="J146" s="134"/>
      <c r="K146" s="134" t="s">
        <v>343</v>
      </c>
      <c r="L146" s="135" t="s">
        <v>344</v>
      </c>
      <c r="M146" s="135"/>
      <c r="N146" s="135" t="s">
        <v>75</v>
      </c>
      <c r="O146" s="135"/>
      <c r="P146" s="135"/>
      <c r="Q146" s="135"/>
      <c r="R146" s="135"/>
      <c r="S146" s="135"/>
      <c r="T146" s="135"/>
      <c r="U146" s="135"/>
      <c r="V146" s="135">
        <v>1</v>
      </c>
    </row>
    <row r="147" spans="1:22" ht="45.6" x14ac:dyDescent="0.25">
      <c r="A147" s="130">
        <v>79</v>
      </c>
      <c r="B147" s="131">
        <v>52</v>
      </c>
      <c r="C147" s="132" t="s">
        <v>147</v>
      </c>
      <c r="D147" s="133" t="s">
        <v>84</v>
      </c>
      <c r="E147" s="134">
        <v>18.600000000000001</v>
      </c>
      <c r="F147" s="135" t="s">
        <v>148</v>
      </c>
      <c r="G147" s="134"/>
      <c r="H147" s="134">
        <v>37</v>
      </c>
      <c r="I147" s="134" t="s">
        <v>202</v>
      </c>
      <c r="J147" s="134"/>
      <c r="K147" s="134">
        <v>69</v>
      </c>
      <c r="L147" s="135" t="s">
        <v>203</v>
      </c>
      <c r="M147" s="135"/>
      <c r="N147" s="135" t="s">
        <v>88</v>
      </c>
      <c r="O147" s="135"/>
      <c r="P147" s="135"/>
      <c r="Q147" s="135"/>
      <c r="R147" s="135"/>
      <c r="S147" s="135"/>
      <c r="T147" s="135"/>
      <c r="U147" s="135"/>
      <c r="V147" s="135"/>
    </row>
    <row r="148" spans="1:22" ht="34.200000000000003" x14ac:dyDescent="0.25">
      <c r="A148" s="130">
        <v>80</v>
      </c>
      <c r="B148" s="131">
        <v>53</v>
      </c>
      <c r="C148" s="132" t="s">
        <v>256</v>
      </c>
      <c r="D148" s="133" t="s">
        <v>90</v>
      </c>
      <c r="E148" s="134">
        <v>2.41</v>
      </c>
      <c r="F148" s="135" t="s">
        <v>257</v>
      </c>
      <c r="G148" s="134"/>
      <c r="H148" s="134">
        <v>2</v>
      </c>
      <c r="I148" s="134" t="s">
        <v>119</v>
      </c>
      <c r="J148" s="134"/>
      <c r="K148" s="134">
        <v>18</v>
      </c>
      <c r="L148" s="135" t="s">
        <v>133</v>
      </c>
      <c r="M148" s="135"/>
      <c r="N148" s="135" t="s">
        <v>88</v>
      </c>
      <c r="O148" s="135"/>
      <c r="P148" s="135"/>
      <c r="Q148" s="135"/>
      <c r="R148" s="135"/>
      <c r="S148" s="135"/>
      <c r="T148" s="135"/>
      <c r="U148" s="135"/>
      <c r="V148" s="135"/>
    </row>
    <row r="149" spans="1:22" ht="91.2" x14ac:dyDescent="0.25">
      <c r="A149" s="130">
        <v>81</v>
      </c>
      <c r="B149" s="131">
        <v>54</v>
      </c>
      <c r="C149" s="132" t="s">
        <v>301</v>
      </c>
      <c r="D149" s="133" t="s">
        <v>77</v>
      </c>
      <c r="E149" s="134">
        <v>1755.72</v>
      </c>
      <c r="F149" s="135" t="s">
        <v>302</v>
      </c>
      <c r="G149" s="134">
        <v>10.32</v>
      </c>
      <c r="H149" s="134" t="s">
        <v>349</v>
      </c>
      <c r="I149" s="134" t="s">
        <v>350</v>
      </c>
      <c r="J149" s="134"/>
      <c r="K149" s="134" t="s">
        <v>351</v>
      </c>
      <c r="L149" s="135" t="s">
        <v>352</v>
      </c>
      <c r="M149" s="135"/>
      <c r="N149" s="135" t="s">
        <v>75</v>
      </c>
      <c r="O149" s="135"/>
      <c r="P149" s="135"/>
      <c r="Q149" s="135"/>
      <c r="R149" s="135"/>
      <c r="S149" s="135"/>
      <c r="T149" s="135"/>
      <c r="U149" s="135"/>
      <c r="V149" s="135">
        <v>1</v>
      </c>
    </row>
    <row r="150" spans="1:22" ht="34.200000000000003" x14ac:dyDescent="0.25">
      <c r="A150" s="130">
        <v>82</v>
      </c>
      <c r="B150" s="131">
        <v>55</v>
      </c>
      <c r="C150" s="132" t="s">
        <v>307</v>
      </c>
      <c r="D150" s="133" t="s">
        <v>90</v>
      </c>
      <c r="E150" s="134">
        <v>15.7</v>
      </c>
      <c r="F150" s="135" t="s">
        <v>308</v>
      </c>
      <c r="G150" s="134"/>
      <c r="H150" s="134">
        <v>16</v>
      </c>
      <c r="I150" s="134" t="s">
        <v>353</v>
      </c>
      <c r="J150" s="134"/>
      <c r="K150" s="134">
        <v>19</v>
      </c>
      <c r="L150" s="135" t="s">
        <v>354</v>
      </c>
      <c r="M150" s="135"/>
      <c r="N150" s="135" t="s">
        <v>88</v>
      </c>
      <c r="O150" s="135"/>
      <c r="P150" s="135"/>
      <c r="Q150" s="135"/>
      <c r="R150" s="135"/>
      <c r="S150" s="135"/>
      <c r="T150" s="135"/>
      <c r="U150" s="135"/>
      <c r="V150" s="135"/>
    </row>
    <row r="151" spans="1:22" ht="18.45" customHeight="1" x14ac:dyDescent="0.25">
      <c r="A151" s="142" t="s">
        <v>238</v>
      </c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  <c r="O151" s="143"/>
      <c r="P151" s="143"/>
      <c r="Q151" s="143"/>
      <c r="R151" s="143"/>
      <c r="S151" s="143"/>
      <c r="T151" s="143"/>
      <c r="U151" s="143"/>
      <c r="V151" s="143"/>
    </row>
    <row r="152" spans="1:22" ht="68.400000000000006" x14ac:dyDescent="0.25">
      <c r="A152" s="130">
        <v>83</v>
      </c>
      <c r="B152" s="131">
        <v>56</v>
      </c>
      <c r="C152" s="132" t="s">
        <v>72</v>
      </c>
      <c r="D152" s="133" t="s">
        <v>355</v>
      </c>
      <c r="E152" s="134">
        <v>3.95</v>
      </c>
      <c r="F152" s="135">
        <v>3.95</v>
      </c>
      <c r="G152" s="134"/>
      <c r="H152" s="134" t="s">
        <v>356</v>
      </c>
      <c r="I152" s="134">
        <v>7</v>
      </c>
      <c r="J152" s="134"/>
      <c r="K152" s="134" t="s">
        <v>357</v>
      </c>
      <c r="L152" s="135">
        <v>72</v>
      </c>
      <c r="M152" s="135"/>
      <c r="N152" s="135" t="s">
        <v>75</v>
      </c>
      <c r="O152" s="135"/>
      <c r="P152" s="135"/>
      <c r="Q152" s="135"/>
      <c r="R152" s="135"/>
      <c r="S152" s="135"/>
      <c r="T152" s="135"/>
      <c r="U152" s="135"/>
      <c r="V152" s="135"/>
    </row>
    <row r="153" spans="1:22" ht="79.8" x14ac:dyDescent="0.25">
      <c r="A153" s="130">
        <v>84</v>
      </c>
      <c r="B153" s="131">
        <v>57</v>
      </c>
      <c r="C153" s="132" t="s">
        <v>138</v>
      </c>
      <c r="D153" s="133" t="s">
        <v>358</v>
      </c>
      <c r="E153" s="134">
        <v>2435.67</v>
      </c>
      <c r="F153" s="135" t="s">
        <v>140</v>
      </c>
      <c r="G153" s="134" t="s">
        <v>141</v>
      </c>
      <c r="H153" s="134" t="s">
        <v>359</v>
      </c>
      <c r="I153" s="134" t="s">
        <v>360</v>
      </c>
      <c r="J153" s="134">
        <v>2</v>
      </c>
      <c r="K153" s="134" t="s">
        <v>361</v>
      </c>
      <c r="L153" s="135" t="s">
        <v>362</v>
      </c>
      <c r="M153" s="135"/>
      <c r="N153" s="135" t="s">
        <v>75</v>
      </c>
      <c r="O153" s="135"/>
      <c r="P153" s="135"/>
      <c r="Q153" s="135"/>
      <c r="R153" s="135"/>
      <c r="S153" s="135"/>
      <c r="T153" s="135"/>
      <c r="U153" s="135"/>
      <c r="V153" s="135">
        <v>9</v>
      </c>
    </row>
    <row r="154" spans="1:22" ht="18.45" customHeight="1" x14ac:dyDescent="0.25">
      <c r="A154" s="142" t="s">
        <v>363</v>
      </c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  <c r="O154" s="143"/>
      <c r="P154" s="143"/>
      <c r="Q154" s="143"/>
      <c r="R154" s="143"/>
      <c r="S154" s="143"/>
      <c r="T154" s="143"/>
      <c r="U154" s="143"/>
      <c r="V154" s="143"/>
    </row>
    <row r="155" spans="1:22" ht="57" x14ac:dyDescent="0.25">
      <c r="A155" s="136">
        <v>85</v>
      </c>
      <c r="B155" s="137">
        <v>58</v>
      </c>
      <c r="C155" s="138" t="s">
        <v>152</v>
      </c>
      <c r="D155" s="139" t="s">
        <v>364</v>
      </c>
      <c r="E155" s="140">
        <v>508.07</v>
      </c>
      <c r="F155" s="141" t="s">
        <v>154</v>
      </c>
      <c r="G155" s="140">
        <v>1.03</v>
      </c>
      <c r="H155" s="140" t="s">
        <v>365</v>
      </c>
      <c r="I155" s="140" t="s">
        <v>366</v>
      </c>
      <c r="J155" s="140"/>
      <c r="K155" s="140" t="s">
        <v>367</v>
      </c>
      <c r="L155" s="141" t="s">
        <v>368</v>
      </c>
      <c r="M155" s="141"/>
      <c r="N155" s="141" t="s">
        <v>75</v>
      </c>
      <c r="O155" s="141"/>
      <c r="P155" s="141"/>
      <c r="Q155" s="141"/>
      <c r="R155" s="141"/>
      <c r="S155" s="141"/>
      <c r="T155" s="141"/>
      <c r="U155" s="141"/>
      <c r="V155" s="141">
        <v>1</v>
      </c>
    </row>
    <row r="156" spans="1:22" ht="34.200000000000003" x14ac:dyDescent="0.25">
      <c r="A156" s="144" t="s">
        <v>369</v>
      </c>
      <c r="B156" s="145"/>
      <c r="C156" s="145"/>
      <c r="D156" s="145"/>
      <c r="E156" s="145"/>
      <c r="F156" s="145"/>
      <c r="G156" s="145"/>
      <c r="H156" s="146">
        <v>4126</v>
      </c>
      <c r="I156" s="146" t="s">
        <v>370</v>
      </c>
      <c r="J156" s="146">
        <v>38</v>
      </c>
      <c r="K156" s="146">
        <v>22577</v>
      </c>
      <c r="L156" s="146" t="s">
        <v>371</v>
      </c>
      <c r="M156" s="146"/>
      <c r="N156" s="146"/>
      <c r="O156" s="146"/>
      <c r="P156" s="146"/>
      <c r="Q156" s="146"/>
      <c r="R156" s="146"/>
      <c r="S156" s="146"/>
      <c r="T156" s="146"/>
      <c r="U156" s="146"/>
      <c r="V156" s="146" t="s">
        <v>372</v>
      </c>
    </row>
    <row r="157" spans="1:22" x14ac:dyDescent="0.25">
      <c r="A157" s="144" t="s">
        <v>373</v>
      </c>
      <c r="B157" s="145"/>
      <c r="C157" s="145"/>
      <c r="D157" s="145"/>
      <c r="E157" s="145"/>
      <c r="F157" s="145"/>
      <c r="G157" s="145"/>
      <c r="H157" s="146"/>
      <c r="I157" s="146"/>
      <c r="J157" s="146"/>
      <c r="K157" s="146"/>
      <c r="L157" s="146"/>
      <c r="M157" s="146"/>
      <c r="N157" s="146"/>
      <c r="O157" s="146"/>
      <c r="P157" s="146"/>
      <c r="Q157" s="146"/>
      <c r="R157" s="146"/>
      <c r="S157" s="146"/>
      <c r="T157" s="146"/>
      <c r="U157" s="146"/>
      <c r="V157" s="146"/>
    </row>
    <row r="158" spans="1:22" x14ac:dyDescent="0.25">
      <c r="A158" s="144" t="s">
        <v>374</v>
      </c>
      <c r="B158" s="145"/>
      <c r="C158" s="145"/>
      <c r="D158" s="145"/>
      <c r="E158" s="145"/>
      <c r="F158" s="145"/>
      <c r="G158" s="145"/>
      <c r="H158" s="146">
        <v>1409</v>
      </c>
      <c r="I158" s="146"/>
      <c r="J158" s="146"/>
      <c r="K158" s="146">
        <v>15572</v>
      </c>
      <c r="L158" s="146"/>
      <c r="M158" s="146"/>
      <c r="N158" s="146"/>
      <c r="O158" s="146"/>
      <c r="P158" s="146"/>
      <c r="Q158" s="146"/>
      <c r="R158" s="146"/>
      <c r="S158" s="146"/>
      <c r="T158" s="146"/>
      <c r="U158" s="146"/>
      <c r="V158" s="146"/>
    </row>
    <row r="159" spans="1:22" x14ac:dyDescent="0.25">
      <c r="A159" s="144" t="s">
        <v>375</v>
      </c>
      <c r="B159" s="145"/>
      <c r="C159" s="145"/>
      <c r="D159" s="145"/>
      <c r="E159" s="145"/>
      <c r="F159" s="145"/>
      <c r="G159" s="145"/>
      <c r="H159" s="146">
        <v>2679</v>
      </c>
      <c r="I159" s="146"/>
      <c r="J159" s="146"/>
      <c r="K159" s="146">
        <v>6799</v>
      </c>
      <c r="L159" s="146"/>
      <c r="M159" s="146"/>
      <c r="N159" s="146"/>
      <c r="O159" s="146"/>
      <c r="P159" s="146"/>
      <c r="Q159" s="146"/>
      <c r="R159" s="146"/>
      <c r="S159" s="146"/>
      <c r="T159" s="146"/>
      <c r="U159" s="146"/>
      <c r="V159" s="146"/>
    </row>
    <row r="160" spans="1:22" x14ac:dyDescent="0.25">
      <c r="A160" s="144" t="s">
        <v>376</v>
      </c>
      <c r="B160" s="145"/>
      <c r="C160" s="145"/>
      <c r="D160" s="145"/>
      <c r="E160" s="145"/>
      <c r="F160" s="145"/>
      <c r="G160" s="145"/>
      <c r="H160" s="146">
        <v>38</v>
      </c>
      <c r="I160" s="146"/>
      <c r="J160" s="146"/>
      <c r="K160" s="146">
        <v>210</v>
      </c>
      <c r="L160" s="146"/>
      <c r="M160" s="146"/>
      <c r="N160" s="146"/>
      <c r="O160" s="146"/>
      <c r="P160" s="146"/>
      <c r="Q160" s="146"/>
      <c r="R160" s="146"/>
      <c r="S160" s="146"/>
      <c r="T160" s="146"/>
      <c r="U160" s="146"/>
      <c r="V160" s="146"/>
    </row>
    <row r="161" spans="1:22" x14ac:dyDescent="0.25">
      <c r="A161" s="147" t="s">
        <v>377</v>
      </c>
      <c r="B161" s="148"/>
      <c r="C161" s="148"/>
      <c r="D161" s="148"/>
      <c r="E161" s="148"/>
      <c r="F161" s="148"/>
      <c r="G161" s="148"/>
      <c r="H161" s="149">
        <v>1408</v>
      </c>
      <c r="I161" s="149"/>
      <c r="J161" s="149"/>
      <c r="K161" s="149">
        <v>15557</v>
      </c>
      <c r="L161" s="149"/>
      <c r="M161" s="149"/>
      <c r="N161" s="149"/>
      <c r="O161" s="149"/>
      <c r="P161" s="149"/>
      <c r="Q161" s="149"/>
      <c r="R161" s="149"/>
      <c r="S161" s="149"/>
      <c r="T161" s="149"/>
      <c r="U161" s="149"/>
      <c r="V161" s="149"/>
    </row>
    <row r="162" spans="1:22" x14ac:dyDescent="0.25">
      <c r="A162" s="147" t="s">
        <v>378</v>
      </c>
      <c r="B162" s="148"/>
      <c r="C162" s="148"/>
      <c r="D162" s="148"/>
      <c r="E162" s="148"/>
      <c r="F162" s="148"/>
      <c r="G162" s="148"/>
      <c r="H162" s="149">
        <v>836</v>
      </c>
      <c r="I162" s="149"/>
      <c r="J162" s="149"/>
      <c r="K162" s="149">
        <v>9241</v>
      </c>
      <c r="L162" s="149"/>
      <c r="M162" s="149"/>
      <c r="N162" s="149"/>
      <c r="O162" s="149"/>
      <c r="P162" s="149"/>
      <c r="Q162" s="149"/>
      <c r="R162" s="149"/>
      <c r="S162" s="149"/>
      <c r="T162" s="149"/>
      <c r="U162" s="149"/>
      <c r="V162" s="149"/>
    </row>
    <row r="163" spans="1:22" x14ac:dyDescent="0.25">
      <c r="A163" s="147" t="s">
        <v>379</v>
      </c>
      <c r="B163" s="148"/>
      <c r="C163" s="148"/>
      <c r="D163" s="148"/>
      <c r="E163" s="148"/>
      <c r="F163" s="148"/>
      <c r="G163" s="148"/>
      <c r="H163" s="149"/>
      <c r="I163" s="149"/>
      <c r="J163" s="149"/>
      <c r="K163" s="149"/>
      <c r="L163" s="149"/>
      <c r="M163" s="149"/>
      <c r="N163" s="149"/>
      <c r="O163" s="149"/>
      <c r="P163" s="149"/>
      <c r="Q163" s="149"/>
      <c r="R163" s="149"/>
      <c r="S163" s="149"/>
      <c r="T163" s="149"/>
      <c r="U163" s="149"/>
      <c r="V163" s="149"/>
    </row>
    <row r="164" spans="1:22" ht="30" customHeight="1" x14ac:dyDescent="0.25">
      <c r="A164" s="144" t="s">
        <v>380</v>
      </c>
      <c r="B164" s="145"/>
      <c r="C164" s="145"/>
      <c r="D164" s="145"/>
      <c r="E164" s="145"/>
      <c r="F164" s="145"/>
      <c r="G164" s="145"/>
      <c r="H164" s="146">
        <v>225</v>
      </c>
      <c r="I164" s="146"/>
      <c r="J164" s="146"/>
      <c r="K164" s="146">
        <v>1944</v>
      </c>
      <c r="L164" s="146"/>
      <c r="M164" s="146"/>
      <c r="N164" s="146"/>
      <c r="O164" s="146"/>
      <c r="P164" s="146"/>
      <c r="Q164" s="146"/>
      <c r="R164" s="146"/>
      <c r="S164" s="146"/>
      <c r="T164" s="146"/>
      <c r="U164" s="146"/>
      <c r="V164" s="146"/>
    </row>
    <row r="165" spans="1:22" ht="30" customHeight="1" x14ac:dyDescent="0.25">
      <c r="A165" s="144" t="s">
        <v>381</v>
      </c>
      <c r="B165" s="145"/>
      <c r="C165" s="145"/>
      <c r="D165" s="145"/>
      <c r="E165" s="145"/>
      <c r="F165" s="145"/>
      <c r="G165" s="145"/>
      <c r="H165" s="146">
        <v>5776</v>
      </c>
      <c r="I165" s="146"/>
      <c r="J165" s="146"/>
      <c r="K165" s="146">
        <v>42340</v>
      </c>
      <c r="L165" s="146"/>
      <c r="M165" s="146"/>
      <c r="N165" s="146"/>
      <c r="O165" s="146"/>
      <c r="P165" s="146"/>
      <c r="Q165" s="146"/>
      <c r="R165" s="146"/>
      <c r="S165" s="146"/>
      <c r="T165" s="146"/>
      <c r="U165" s="146"/>
      <c r="V165" s="146"/>
    </row>
    <row r="166" spans="1:22" ht="30" customHeight="1" x14ac:dyDescent="0.25">
      <c r="A166" s="144" t="s">
        <v>382</v>
      </c>
      <c r="B166" s="145"/>
      <c r="C166" s="145"/>
      <c r="D166" s="145"/>
      <c r="E166" s="145"/>
      <c r="F166" s="145"/>
      <c r="G166" s="145"/>
      <c r="H166" s="146">
        <v>151</v>
      </c>
      <c r="I166" s="146"/>
      <c r="J166" s="146"/>
      <c r="K166" s="146">
        <v>1162</v>
      </c>
      <c r="L166" s="146"/>
      <c r="M166" s="146"/>
      <c r="N166" s="146"/>
      <c r="O166" s="146"/>
      <c r="P166" s="146"/>
      <c r="Q166" s="146"/>
      <c r="R166" s="146"/>
      <c r="S166" s="146"/>
      <c r="T166" s="146"/>
      <c r="U166" s="146"/>
      <c r="V166" s="146"/>
    </row>
    <row r="167" spans="1:22" x14ac:dyDescent="0.25">
      <c r="A167" s="144" t="s">
        <v>383</v>
      </c>
      <c r="B167" s="145"/>
      <c r="C167" s="145"/>
      <c r="D167" s="145"/>
      <c r="E167" s="145"/>
      <c r="F167" s="145"/>
      <c r="G167" s="145"/>
      <c r="H167" s="146">
        <v>218</v>
      </c>
      <c r="I167" s="146"/>
      <c r="J167" s="146"/>
      <c r="K167" s="146">
        <v>1929</v>
      </c>
      <c r="L167" s="146"/>
      <c r="M167" s="146"/>
      <c r="N167" s="146"/>
      <c r="O167" s="146"/>
      <c r="P167" s="146"/>
      <c r="Q167" s="146"/>
      <c r="R167" s="146"/>
      <c r="S167" s="146"/>
      <c r="T167" s="146"/>
      <c r="U167" s="146"/>
      <c r="V167" s="146"/>
    </row>
    <row r="168" spans="1:22" x14ac:dyDescent="0.25">
      <c r="A168" s="144" t="s">
        <v>384</v>
      </c>
      <c r="B168" s="145"/>
      <c r="C168" s="145"/>
      <c r="D168" s="145"/>
      <c r="E168" s="145"/>
      <c r="F168" s="145"/>
      <c r="G168" s="145"/>
      <c r="H168" s="146">
        <v>6370</v>
      </c>
      <c r="I168" s="146"/>
      <c r="J168" s="146"/>
      <c r="K168" s="146">
        <v>47375</v>
      </c>
      <c r="L168" s="146"/>
      <c r="M168" s="146"/>
      <c r="N168" s="146"/>
      <c r="O168" s="146"/>
      <c r="P168" s="146"/>
      <c r="Q168" s="146"/>
      <c r="R168" s="146"/>
      <c r="S168" s="146"/>
      <c r="T168" s="146"/>
      <c r="U168" s="146"/>
      <c r="V168" s="146"/>
    </row>
    <row r="169" spans="1:22" ht="30" customHeight="1" x14ac:dyDescent="0.25">
      <c r="A169" s="144" t="s">
        <v>385</v>
      </c>
      <c r="B169" s="145"/>
      <c r="C169" s="145"/>
      <c r="D169" s="145"/>
      <c r="E169" s="145"/>
      <c r="F169" s="145"/>
      <c r="G169" s="145"/>
      <c r="H169" s="146">
        <v>555.02</v>
      </c>
      <c r="I169" s="146"/>
      <c r="J169" s="146"/>
      <c r="K169" s="146">
        <v>1989.81</v>
      </c>
      <c r="L169" s="146"/>
      <c r="M169" s="146"/>
      <c r="N169" s="146"/>
      <c r="O169" s="146"/>
      <c r="P169" s="146"/>
      <c r="Q169" s="146"/>
      <c r="R169" s="146"/>
      <c r="S169" s="146"/>
      <c r="T169" s="146"/>
      <c r="U169" s="146"/>
      <c r="V169" s="146"/>
    </row>
    <row r="170" spans="1:22" x14ac:dyDescent="0.25">
      <c r="A170" s="147" t="s">
        <v>386</v>
      </c>
      <c r="B170" s="148"/>
      <c r="C170" s="148"/>
      <c r="D170" s="148"/>
      <c r="E170" s="148"/>
      <c r="F170" s="148"/>
      <c r="G170" s="148"/>
      <c r="H170" s="149">
        <v>6925.02</v>
      </c>
      <c r="I170" s="149"/>
      <c r="J170" s="149"/>
      <c r="K170" s="149">
        <v>49364.81</v>
      </c>
      <c r="L170" s="149"/>
      <c r="M170" s="149"/>
      <c r="N170" s="149"/>
      <c r="O170" s="149"/>
      <c r="P170" s="149"/>
      <c r="Q170" s="149"/>
      <c r="R170" s="149"/>
      <c r="S170" s="149"/>
      <c r="T170" s="149"/>
      <c r="U170" s="149"/>
      <c r="V170" s="149"/>
    </row>
    <row r="171" spans="1:22" x14ac:dyDescent="0.25">
      <c r="A171" s="50"/>
      <c r="B171" s="39"/>
      <c r="C171" s="48"/>
      <c r="D171" s="48"/>
      <c r="E171" s="48"/>
      <c r="F171" s="48"/>
      <c r="G171" s="48"/>
      <c r="H171" s="48"/>
      <c r="I171" s="48"/>
      <c r="J171" s="48"/>
      <c r="K171" s="48"/>
      <c r="L171" s="48"/>
      <c r="M171" s="48"/>
      <c r="N171" s="48"/>
      <c r="O171" s="48"/>
      <c r="P171" s="48"/>
      <c r="Q171" s="48"/>
      <c r="R171" s="48"/>
      <c r="S171" s="48"/>
      <c r="T171" s="48"/>
      <c r="U171" s="48"/>
      <c r="V171" s="48"/>
    </row>
    <row r="172" spans="1:22" x14ac:dyDescent="0.25">
      <c r="A172" s="50"/>
      <c r="B172" s="39"/>
      <c r="C172" s="73" t="s">
        <v>64</v>
      </c>
      <c r="D172" s="48"/>
      <c r="E172" s="48"/>
      <c r="F172" s="48"/>
      <c r="G172" s="48"/>
      <c r="H172" s="74">
        <f>IF(ISBLANK(Y30),"",ROUND(Z30/Y30,2)*100)</f>
        <v>100</v>
      </c>
      <c r="I172" s="48"/>
      <c r="J172" s="48"/>
      <c r="K172" s="74">
        <f>IF(ISBLANK(Y31),"",ROUND(Z31/Y31,2)*100)</f>
        <v>100</v>
      </c>
      <c r="L172" s="48"/>
      <c r="M172" s="48"/>
      <c r="N172" s="48"/>
      <c r="O172" s="48"/>
      <c r="P172" s="48"/>
      <c r="Q172" s="48"/>
      <c r="R172" s="48"/>
      <c r="S172" s="48"/>
      <c r="T172" s="48"/>
      <c r="U172" s="48"/>
      <c r="V172" s="48"/>
    </row>
    <row r="173" spans="1:22" x14ac:dyDescent="0.25">
      <c r="A173" s="50"/>
      <c r="B173" s="39"/>
      <c r="C173" s="73" t="s">
        <v>65</v>
      </c>
      <c r="D173" s="48"/>
      <c r="E173" s="48"/>
      <c r="F173" s="48"/>
      <c r="G173" s="48"/>
      <c r="H173" s="45">
        <f>IF(ISBLANK(Y30),"",ROUND(AA30/Y30,2)*100)</f>
        <v>59</v>
      </c>
      <c r="I173" s="48"/>
      <c r="J173" s="48"/>
      <c r="K173" s="45">
        <f>IF(ISBLANK(Y31),"",ROUND(AA31/Y31,2)*100)</f>
        <v>59</v>
      </c>
      <c r="L173" s="48"/>
      <c r="M173" s="48"/>
      <c r="N173" s="48"/>
      <c r="O173" s="48"/>
      <c r="P173" s="48"/>
      <c r="Q173" s="48"/>
      <c r="R173" s="48"/>
      <c r="S173" s="48"/>
      <c r="T173" s="48"/>
      <c r="U173" s="48"/>
      <c r="V173" s="48"/>
    </row>
    <row r="174" spans="1:22" x14ac:dyDescent="0.25">
      <c r="A174" s="28"/>
      <c r="B174" s="28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</row>
    <row r="175" spans="1:22" x14ac:dyDescent="0.25">
      <c r="B175" s="75" t="s">
        <v>69</v>
      </c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</row>
    <row r="176" spans="1:22" x14ac:dyDescent="0.25">
      <c r="B176" s="3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</row>
    <row r="177" spans="2:22" x14ac:dyDescent="0.25">
      <c r="B177" s="75" t="s">
        <v>70</v>
      </c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</row>
    <row r="178" spans="2:22" x14ac:dyDescent="0.25">
      <c r="B178" s="46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39"/>
      <c r="T178" s="39"/>
      <c r="U178" s="39"/>
      <c r="V178" s="39"/>
    </row>
    <row r="180" spans="2:22" x14ac:dyDescent="0.25">
      <c r="C180" s="49"/>
      <c r="D180" s="49"/>
      <c r="E180" s="49"/>
      <c r="F180" s="49"/>
      <c r="G180" s="49"/>
    </row>
    <row r="181" spans="2:22" x14ac:dyDescent="0.25">
      <c r="C181" s="49"/>
      <c r="D181" s="49"/>
      <c r="E181" s="49"/>
      <c r="F181" s="49"/>
      <c r="G181" s="49"/>
    </row>
    <row r="182" spans="2:22" x14ac:dyDescent="0.25">
      <c r="C182" s="49"/>
      <c r="D182" s="49"/>
      <c r="E182" s="49"/>
      <c r="F182" s="49"/>
      <c r="G182" s="49"/>
    </row>
    <row r="183" spans="2:22" x14ac:dyDescent="0.25">
      <c r="C183" s="49"/>
      <c r="D183" s="49"/>
      <c r="E183" s="49"/>
      <c r="F183" s="49"/>
      <c r="G183" s="49"/>
    </row>
    <row r="184" spans="2:22" x14ac:dyDescent="0.25">
      <c r="C184" s="49"/>
      <c r="D184" s="49"/>
      <c r="E184" s="49"/>
      <c r="F184" s="49"/>
      <c r="G184" s="49"/>
    </row>
    <row r="185" spans="2:22" x14ac:dyDescent="0.25">
      <c r="C185" s="49"/>
      <c r="D185" s="49"/>
      <c r="E185" s="49"/>
      <c r="F185" s="49"/>
      <c r="G185" s="49"/>
    </row>
    <row r="186" spans="2:22" x14ac:dyDescent="0.25">
      <c r="C186" s="49"/>
      <c r="D186" s="49"/>
      <c r="E186" s="49"/>
      <c r="F186" s="49"/>
      <c r="G186" s="49"/>
    </row>
    <row r="187" spans="2:22" x14ac:dyDescent="0.25">
      <c r="C187" s="49"/>
      <c r="D187" s="49"/>
      <c r="E187" s="49"/>
      <c r="F187" s="49"/>
      <c r="G187" s="49"/>
    </row>
    <row r="188" spans="2:22" x14ac:dyDescent="0.25">
      <c r="C188" s="49"/>
      <c r="D188" s="49"/>
      <c r="E188" s="49"/>
      <c r="F188" s="49"/>
      <c r="G188" s="49"/>
    </row>
    <row r="189" spans="2:22" x14ac:dyDescent="0.25">
      <c r="C189" s="49"/>
      <c r="D189" s="49"/>
      <c r="E189" s="49"/>
      <c r="F189" s="49"/>
      <c r="G189" s="49"/>
    </row>
    <row r="190" spans="2:22" x14ac:dyDescent="0.25">
      <c r="C190" s="49"/>
      <c r="D190" s="49"/>
      <c r="E190" s="49"/>
      <c r="F190" s="49"/>
      <c r="G190" s="49"/>
    </row>
    <row r="191" spans="2:22" x14ac:dyDescent="0.25">
      <c r="C191" s="49"/>
      <c r="D191" s="49"/>
      <c r="E191" s="49"/>
      <c r="F191" s="49"/>
      <c r="G191" s="49"/>
    </row>
  </sheetData>
  <mergeCells count="78">
    <mergeCell ref="A167:G167"/>
    <mergeCell ref="A168:G168"/>
    <mergeCell ref="A169:G169"/>
    <mergeCell ref="A170:G170"/>
    <mergeCell ref="A161:G161"/>
    <mergeCell ref="A162:G162"/>
    <mergeCell ref="A163:G163"/>
    <mergeCell ref="A164:G164"/>
    <mergeCell ref="A165:G165"/>
    <mergeCell ref="A166:G166"/>
    <mergeCell ref="A154:V154"/>
    <mergeCell ref="A156:G156"/>
    <mergeCell ref="A157:G157"/>
    <mergeCell ref="A158:G158"/>
    <mergeCell ref="A159:G159"/>
    <mergeCell ref="A160:G160"/>
    <mergeCell ref="A127:V127"/>
    <mergeCell ref="A133:V133"/>
    <mergeCell ref="A138:V138"/>
    <mergeCell ref="A140:V140"/>
    <mergeCell ref="A144:V144"/>
    <mergeCell ref="A151:V151"/>
    <mergeCell ref="A111:V111"/>
    <mergeCell ref="A112:V112"/>
    <mergeCell ref="A117:V117"/>
    <mergeCell ref="A120:V120"/>
    <mergeCell ref="A124:V124"/>
    <mergeCell ref="A125:V125"/>
    <mergeCell ref="A90:V90"/>
    <mergeCell ref="A97:V97"/>
    <mergeCell ref="A98:V98"/>
    <mergeCell ref="A101:V101"/>
    <mergeCell ref="A102:V102"/>
    <mergeCell ref="A108:V108"/>
    <mergeCell ref="A76:V76"/>
    <mergeCell ref="A77:V77"/>
    <mergeCell ref="A80:V80"/>
    <mergeCell ref="A82:V82"/>
    <mergeCell ref="A87:V87"/>
    <mergeCell ref="A88:V88"/>
    <mergeCell ref="A40:V40"/>
    <mergeCell ref="A46:V46"/>
    <mergeCell ref="A55:V55"/>
    <mergeCell ref="A60:V60"/>
    <mergeCell ref="A62:V62"/>
    <mergeCell ref="A70:V70"/>
    <mergeCell ref="A36:B36"/>
    <mergeCell ref="B37:B38"/>
    <mergeCell ref="A37:A38"/>
    <mergeCell ref="H17:I18"/>
    <mergeCell ref="J17:K18"/>
    <mergeCell ref="L17:V17"/>
    <mergeCell ref="H19:I19"/>
    <mergeCell ref="J19:K19"/>
    <mergeCell ref="H31:I31"/>
    <mergeCell ref="K31:L31"/>
    <mergeCell ref="B21:V21"/>
    <mergeCell ref="B22:V22"/>
    <mergeCell ref="B23:V23"/>
    <mergeCell ref="K37:K38"/>
    <mergeCell ref="H36:J36"/>
    <mergeCell ref="H26:J26"/>
    <mergeCell ref="H30:I30"/>
    <mergeCell ref="K27:L27"/>
    <mergeCell ref="K30:L30"/>
    <mergeCell ref="H28:I28"/>
    <mergeCell ref="H29:I29"/>
    <mergeCell ref="K28:L28"/>
    <mergeCell ref="K29:L29"/>
    <mergeCell ref="B24:V24"/>
    <mergeCell ref="K26:V26"/>
    <mergeCell ref="H27:I27"/>
    <mergeCell ref="C36:C38"/>
    <mergeCell ref="D36:D38"/>
    <mergeCell ref="E36:G36"/>
    <mergeCell ref="E37:E38"/>
    <mergeCell ref="K36:V36"/>
    <mergeCell ref="H37:H3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489" r:id="rId4" name="Button 129">
              <controlPr defaultSize="0" print="0" autoFill="0" autoPict="0" macro="[0]!Лист1.AddGIR">
                <anchor moveWithCells="1" sizeWithCells="1">
                  <from>
                    <xdr:col>0</xdr:col>
                    <xdr:colOff>251460</xdr:colOff>
                    <xdr:row>29</xdr:row>
                    <xdr:rowOff>45720</xdr:rowOff>
                  </from>
                  <to>
                    <xdr:col>2</xdr:col>
                    <xdr:colOff>891540</xdr:colOff>
                    <xdr:row>31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105"/>
  <sheetViews>
    <sheetView showGridLines="0" topLeftCell="A6" zoomScaleNormal="100" workbookViewId="0">
      <selection activeCell="A27" sqref="A27:A29"/>
    </sheetView>
  </sheetViews>
  <sheetFormatPr defaultColWidth="9.109375" defaultRowHeight="13.2" x14ac:dyDescent="0.25"/>
  <cols>
    <col min="1" max="1" width="6" style="24" customWidth="1"/>
    <col min="2" max="2" width="16" style="24" customWidth="1"/>
    <col min="3" max="3" width="33.5546875" style="24" customWidth="1"/>
    <col min="4" max="6" width="11.5546875" style="24" customWidth="1"/>
    <col min="7" max="7" width="12.6640625" style="24" customWidth="1"/>
    <col min="8" max="10" width="11.5546875" style="24" customWidth="1"/>
    <col min="11" max="11" width="12.6640625" style="24" customWidth="1"/>
    <col min="12" max="12" width="12.6640625" style="24" hidden="1" customWidth="1"/>
    <col min="13" max="13" width="11.33203125" style="24" customWidth="1"/>
    <col min="14" max="14" width="15.33203125" style="24" customWidth="1"/>
    <col min="15" max="16" width="9.109375" style="24" hidden="1" customWidth="1"/>
    <col min="17" max="16384" width="9.109375" style="24"/>
  </cols>
  <sheetData>
    <row r="2" spans="1:23" s="25" customFormat="1" x14ac:dyDescent="0.25">
      <c r="A2" s="30" t="s">
        <v>1</v>
      </c>
      <c r="B2" s="29"/>
      <c r="C2" s="29"/>
      <c r="D2" s="29"/>
      <c r="L2" s="52"/>
    </row>
    <row r="3" spans="1:23" s="25" customFormat="1" x14ac:dyDescent="0.25">
      <c r="A3" s="28"/>
      <c r="B3" s="29"/>
      <c r="C3" s="29"/>
      <c r="D3" s="29"/>
      <c r="L3" s="52"/>
    </row>
    <row r="4" spans="1:23" s="25" customFormat="1" x14ac:dyDescent="0.25">
      <c r="A4" s="30" t="s">
        <v>3</v>
      </c>
      <c r="B4" s="29"/>
      <c r="C4" s="29"/>
      <c r="D4" s="29"/>
      <c r="L4" s="52"/>
    </row>
    <row r="5" spans="1:23" s="25" customFormat="1" ht="13.8" x14ac:dyDescent="0.25">
      <c r="A5" s="123" t="s">
        <v>37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  <c r="O5" s="53"/>
      <c r="P5" s="53"/>
      <c r="Q5" s="53"/>
      <c r="R5" s="53"/>
      <c r="S5" s="53"/>
      <c r="T5" s="53"/>
      <c r="U5" s="53"/>
      <c r="V5" s="53"/>
      <c r="W5" s="53"/>
    </row>
    <row r="6" spans="1:23" s="25" customFormat="1" ht="11.4" x14ac:dyDescent="0.2">
      <c r="A6" s="93" t="s">
        <v>34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51"/>
      <c r="P6" s="51"/>
      <c r="Q6" s="51"/>
      <c r="R6" s="51"/>
      <c r="S6" s="51"/>
      <c r="T6" s="51"/>
      <c r="U6" s="51"/>
      <c r="V6" s="51"/>
      <c r="W6" s="51"/>
    </row>
    <row r="7" spans="1:23" s="25" customFormat="1" ht="11.4" x14ac:dyDescent="0.2">
      <c r="A7" s="93" t="s">
        <v>68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51"/>
      <c r="P7" s="51"/>
      <c r="Q7" s="51"/>
      <c r="R7" s="51"/>
      <c r="S7" s="51"/>
      <c r="T7" s="51"/>
      <c r="U7" s="51"/>
      <c r="V7" s="51"/>
      <c r="W7" s="51"/>
    </row>
    <row r="8" spans="1:23" s="25" customFormat="1" ht="11.4" x14ac:dyDescent="0.2">
      <c r="A8" s="88" t="s">
        <v>4</v>
      </c>
      <c r="B8" s="88"/>
      <c r="C8" s="88"/>
      <c r="D8" s="88"/>
      <c r="E8" s="88"/>
      <c r="F8" s="88"/>
      <c r="G8" s="88"/>
      <c r="H8" s="88"/>
      <c r="I8" s="88"/>
      <c r="J8" s="88"/>
      <c r="K8" s="88"/>
      <c r="L8" s="88"/>
      <c r="M8" s="88"/>
      <c r="N8" s="88"/>
      <c r="O8" s="30"/>
      <c r="P8" s="30"/>
      <c r="Q8" s="30"/>
      <c r="R8" s="30"/>
      <c r="S8" s="30"/>
      <c r="T8" s="30"/>
      <c r="U8" s="30"/>
      <c r="V8" s="30"/>
      <c r="W8" s="30"/>
    </row>
    <row r="9" spans="1:23" s="25" customFormat="1" x14ac:dyDescent="0.25">
      <c r="L9" s="52"/>
    </row>
    <row r="10" spans="1:23" s="25" customFormat="1" ht="12.75" customHeight="1" x14ac:dyDescent="0.2">
      <c r="G10" s="118" t="s">
        <v>20</v>
      </c>
      <c r="H10" s="119"/>
      <c r="I10" s="119"/>
      <c r="J10" s="118" t="s">
        <v>21</v>
      </c>
      <c r="K10" s="119"/>
      <c r="L10" s="119"/>
      <c r="M10" s="120"/>
      <c r="N10" s="54"/>
      <c r="O10" s="54"/>
      <c r="P10" s="54"/>
      <c r="Q10" s="54"/>
      <c r="R10" s="54"/>
      <c r="S10" s="54"/>
      <c r="T10" s="54"/>
      <c r="U10" s="54"/>
      <c r="V10" s="54"/>
      <c r="W10" s="54"/>
    </row>
    <row r="11" spans="1:23" s="25" customFormat="1" x14ac:dyDescent="0.25">
      <c r="D11" s="28" t="s">
        <v>5</v>
      </c>
      <c r="G11" s="84">
        <f>6925.02/1000</f>
        <v>6.9250200000000008</v>
      </c>
      <c r="H11" s="85"/>
      <c r="I11" s="55" t="s">
        <v>6</v>
      </c>
      <c r="J11" s="86">
        <f>49364.81/1000</f>
        <v>49.364809999999999</v>
      </c>
      <c r="K11" s="87"/>
      <c r="L11" s="56"/>
      <c r="M11" s="35" t="s">
        <v>6</v>
      </c>
      <c r="N11" s="57"/>
      <c r="O11" s="57"/>
      <c r="P11" s="57"/>
      <c r="Q11" s="57"/>
      <c r="R11" s="57"/>
      <c r="S11" s="57"/>
      <c r="T11" s="57"/>
      <c r="U11" s="57"/>
      <c r="V11" s="57"/>
      <c r="W11" s="31"/>
    </row>
    <row r="12" spans="1:23" s="25" customFormat="1" x14ac:dyDescent="0.25">
      <c r="D12" s="37" t="s">
        <v>35</v>
      </c>
      <c r="F12" s="38"/>
      <c r="G12" s="84">
        <f>0/1000</f>
        <v>0</v>
      </c>
      <c r="H12" s="85"/>
      <c r="I12" s="55" t="s">
        <v>6</v>
      </c>
      <c r="J12" s="86">
        <f>0/1000</f>
        <v>0</v>
      </c>
      <c r="K12" s="87"/>
      <c r="L12" s="56"/>
      <c r="M12" s="35" t="s">
        <v>6</v>
      </c>
      <c r="N12" s="57"/>
      <c r="O12" s="57"/>
      <c r="P12" s="57"/>
      <c r="Q12" s="57"/>
      <c r="R12" s="57"/>
      <c r="S12" s="57"/>
      <c r="T12" s="57"/>
    </row>
    <row r="13" spans="1:23" s="25" customFormat="1" x14ac:dyDescent="0.25">
      <c r="D13" s="37" t="s">
        <v>36</v>
      </c>
      <c r="F13" s="38"/>
      <c r="G13" s="121">
        <f>0/1000</f>
        <v>0</v>
      </c>
      <c r="H13" s="122"/>
      <c r="I13" s="55" t="s">
        <v>6</v>
      </c>
      <c r="J13" s="86">
        <f>0/1000</f>
        <v>0</v>
      </c>
      <c r="K13" s="87"/>
      <c r="L13" s="56"/>
      <c r="M13" s="35" t="s">
        <v>6</v>
      </c>
      <c r="N13" s="57"/>
      <c r="O13" s="57"/>
      <c r="P13" s="57"/>
      <c r="Q13" s="57"/>
      <c r="R13" s="57"/>
      <c r="S13" s="57"/>
      <c r="T13" s="57"/>
    </row>
    <row r="14" spans="1:23" s="25" customFormat="1" x14ac:dyDescent="0.25">
      <c r="D14" s="28" t="s">
        <v>7</v>
      </c>
      <c r="G14" s="84">
        <f>(O14+O15)/1000</f>
        <v>0.12347999999999999</v>
      </c>
      <c r="H14" s="85"/>
      <c r="I14" s="55" t="s">
        <v>8</v>
      </c>
      <c r="J14" s="86">
        <f>(P14+P15)/1000</f>
        <v>0.12347999999999999</v>
      </c>
      <c r="K14" s="87"/>
      <c r="L14" s="58">
        <v>1409</v>
      </c>
      <c r="M14" s="35" t="s">
        <v>8</v>
      </c>
      <c r="N14" s="57"/>
      <c r="O14" s="26">
        <v>123.46</v>
      </c>
      <c r="P14" s="27">
        <v>123.46</v>
      </c>
      <c r="Q14" s="57"/>
      <c r="R14" s="57"/>
      <c r="S14" s="57"/>
      <c r="T14" s="57"/>
      <c r="U14" s="57"/>
      <c r="V14" s="57"/>
      <c r="W14" s="31"/>
    </row>
    <row r="15" spans="1:23" s="25" customFormat="1" x14ac:dyDescent="0.25">
      <c r="D15" s="28" t="s">
        <v>9</v>
      </c>
      <c r="G15" s="116">
        <f>1409/1000</f>
        <v>1.409</v>
      </c>
      <c r="H15" s="117"/>
      <c r="I15" s="55" t="s">
        <v>6</v>
      </c>
      <c r="J15" s="86">
        <f>15572/1000</f>
        <v>15.571999999999999</v>
      </c>
      <c r="K15" s="87"/>
      <c r="L15" s="59">
        <v>15568</v>
      </c>
      <c r="M15" s="35" t="s">
        <v>6</v>
      </c>
      <c r="N15" s="57"/>
      <c r="O15" s="26">
        <v>0.02</v>
      </c>
      <c r="P15" s="27">
        <v>0.02</v>
      </c>
      <c r="Q15" s="57"/>
      <c r="R15" s="57"/>
      <c r="S15" s="57"/>
      <c r="T15" s="57"/>
      <c r="U15" s="57"/>
      <c r="V15" s="57"/>
      <c r="W15" s="31"/>
    </row>
    <row r="16" spans="1:23" s="25" customFormat="1" x14ac:dyDescent="0.25">
      <c r="F16" s="29"/>
      <c r="G16" s="40"/>
      <c r="H16" s="40"/>
      <c r="I16" s="41"/>
      <c r="J16" s="60"/>
      <c r="K16" s="60"/>
      <c r="L16" s="58">
        <v>0</v>
      </c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1"/>
    </row>
    <row r="17" spans="1:23" s="25" customFormat="1" x14ac:dyDescent="0.25">
      <c r="B17" s="29"/>
      <c r="C17" s="29"/>
      <c r="D17" s="29"/>
      <c r="F17" s="38"/>
      <c r="G17" s="43"/>
      <c r="H17" s="43"/>
      <c r="I17" s="44"/>
      <c r="J17" s="45"/>
      <c r="K17" s="45"/>
      <c r="L17" s="59">
        <v>4</v>
      </c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4"/>
    </row>
    <row r="18" spans="1:23" s="25" customFormat="1" ht="11.4" x14ac:dyDescent="0.2">
      <c r="A18" s="28" t="str">
        <f>"Составлена в базисных ценах на 01.2000 г. и текущих ценах на " &amp; IF(LEN(L18)&gt;3,MID(L18,4,LEN(L18)),L18)</f>
        <v xml:space="preserve">Составлена в базисных ценах на 01.2000 г. и текущих ценах на </v>
      </c>
    </row>
    <row r="19" spans="1:23" s="25" customFormat="1" ht="13.8" thickBot="1" x14ac:dyDescent="0.3">
      <c r="A19" s="46"/>
      <c r="L19" s="52"/>
    </row>
    <row r="20" spans="1:23" s="33" customFormat="1" ht="23.25" customHeight="1" thickBot="1" x14ac:dyDescent="0.3">
      <c r="A20" s="76" t="s">
        <v>10</v>
      </c>
      <c r="B20" s="76" t="s">
        <v>0</v>
      </c>
      <c r="C20" s="76" t="s">
        <v>22</v>
      </c>
      <c r="D20" s="62" t="s">
        <v>23</v>
      </c>
      <c r="E20" s="76" t="s">
        <v>24</v>
      </c>
      <c r="F20" s="109" t="s">
        <v>25</v>
      </c>
      <c r="G20" s="110"/>
      <c r="H20" s="109" t="s">
        <v>26</v>
      </c>
      <c r="I20" s="113"/>
      <c r="J20" s="113"/>
      <c r="K20" s="110"/>
      <c r="L20" s="63"/>
      <c r="M20" s="76" t="s">
        <v>27</v>
      </c>
      <c r="N20" s="76" t="s">
        <v>28</v>
      </c>
    </row>
    <row r="21" spans="1:23" s="33" customFormat="1" ht="19.5" customHeight="1" thickBot="1" x14ac:dyDescent="0.3">
      <c r="A21" s="77"/>
      <c r="B21" s="77"/>
      <c r="C21" s="77"/>
      <c r="D21" s="76" t="s">
        <v>33</v>
      </c>
      <c r="E21" s="77"/>
      <c r="F21" s="111"/>
      <c r="G21" s="112"/>
      <c r="H21" s="114" t="s">
        <v>29</v>
      </c>
      <c r="I21" s="115"/>
      <c r="J21" s="114" t="s">
        <v>30</v>
      </c>
      <c r="K21" s="115"/>
      <c r="L21" s="64"/>
      <c r="M21" s="77"/>
      <c r="N21" s="77"/>
    </row>
    <row r="22" spans="1:23" s="33" customFormat="1" ht="19.5" customHeight="1" x14ac:dyDescent="0.25">
      <c r="A22" s="77"/>
      <c r="B22" s="77"/>
      <c r="C22" s="77"/>
      <c r="D22" s="77"/>
      <c r="E22" s="77"/>
      <c r="F22" s="65" t="s">
        <v>31</v>
      </c>
      <c r="G22" s="65" t="s">
        <v>32</v>
      </c>
      <c r="H22" s="65" t="s">
        <v>31</v>
      </c>
      <c r="I22" s="65" t="s">
        <v>32</v>
      </c>
      <c r="J22" s="65" t="s">
        <v>31</v>
      </c>
      <c r="K22" s="65" t="s">
        <v>32</v>
      </c>
      <c r="L22" s="64"/>
      <c r="M22" s="77"/>
      <c r="N22" s="77"/>
    </row>
    <row r="23" spans="1:23" x14ac:dyDescent="0.25">
      <c r="A23" s="66">
        <v>1</v>
      </c>
      <c r="B23" s="66">
        <v>2</v>
      </c>
      <c r="C23" s="66">
        <v>3</v>
      </c>
      <c r="D23" s="66">
        <v>4</v>
      </c>
      <c r="E23" s="66">
        <v>5</v>
      </c>
      <c r="F23" s="66">
        <v>6</v>
      </c>
      <c r="G23" s="66">
        <v>7</v>
      </c>
      <c r="H23" s="66">
        <v>8</v>
      </c>
      <c r="I23" s="66">
        <v>9</v>
      </c>
      <c r="J23" s="66">
        <v>10</v>
      </c>
      <c r="K23" s="66">
        <v>11</v>
      </c>
      <c r="L23" s="66"/>
      <c r="M23" s="66">
        <v>12</v>
      </c>
      <c r="N23" s="66">
        <v>13</v>
      </c>
    </row>
    <row r="24" spans="1:23" s="29" customFormat="1" ht="19.350000000000001" customHeight="1" x14ac:dyDescent="0.25">
      <c r="A24" s="150" t="s">
        <v>387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</row>
    <row r="25" spans="1:23" ht="19.350000000000001" customHeight="1" x14ac:dyDescent="0.25">
      <c r="A25" s="128" t="s">
        <v>388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29"/>
      <c r="L25" s="129"/>
      <c r="M25" s="129"/>
      <c r="N25" s="129"/>
    </row>
    <row r="26" spans="1:23" s="29" customFormat="1" ht="22.8" x14ac:dyDescent="0.25">
      <c r="A26" s="152">
        <v>1</v>
      </c>
      <c r="B26" s="153" t="s">
        <v>389</v>
      </c>
      <c r="C26" s="132" t="s">
        <v>390</v>
      </c>
      <c r="D26" s="154" t="s">
        <v>391</v>
      </c>
      <c r="E26" s="155">
        <v>0.72</v>
      </c>
      <c r="F26" s="134" t="s">
        <v>392</v>
      </c>
      <c r="G26" s="134">
        <v>6.95</v>
      </c>
      <c r="H26" s="156"/>
      <c r="I26" s="156"/>
      <c r="J26" s="134" t="s">
        <v>393</v>
      </c>
      <c r="K26" s="134">
        <v>76.510000000000005</v>
      </c>
      <c r="L26" s="157"/>
      <c r="M26" s="156">
        <f>IF(ISNUMBER(K26/G26),IF(NOT(K26/G26=0),K26/G26, " "), " ")</f>
        <v>11.00863309352518</v>
      </c>
      <c r="N26" s="154"/>
    </row>
    <row r="27" spans="1:23" s="29" customFormat="1" ht="22.8" x14ac:dyDescent="0.25">
      <c r="A27" s="152">
        <v>2</v>
      </c>
      <c r="B27" s="153" t="s">
        <v>394</v>
      </c>
      <c r="C27" s="132" t="s">
        <v>395</v>
      </c>
      <c r="D27" s="154" t="s">
        <v>391</v>
      </c>
      <c r="E27" s="155">
        <v>19.32</v>
      </c>
      <c r="F27" s="134" t="s">
        <v>396</v>
      </c>
      <c r="G27" s="134">
        <v>199.56</v>
      </c>
      <c r="H27" s="156"/>
      <c r="I27" s="156"/>
      <c r="J27" s="134" t="s">
        <v>397</v>
      </c>
      <c r="K27" s="134">
        <v>2200.75</v>
      </c>
      <c r="L27" s="157"/>
      <c r="M27" s="156">
        <f>IF(ISNUMBER(K27/G27),IF(NOT(K27/G27=0),K27/G27, " "), " ")</f>
        <v>11.028011625576267</v>
      </c>
      <c r="N27" s="154"/>
    </row>
    <row r="28" spans="1:23" s="29" customFormat="1" ht="22.8" x14ac:dyDescent="0.25">
      <c r="A28" s="152">
        <v>3</v>
      </c>
      <c r="B28" s="153" t="s">
        <v>398</v>
      </c>
      <c r="C28" s="132" t="s">
        <v>399</v>
      </c>
      <c r="D28" s="154" t="s">
        <v>391</v>
      </c>
      <c r="E28" s="155">
        <v>12.33</v>
      </c>
      <c r="F28" s="134" t="s">
        <v>400</v>
      </c>
      <c r="G28" s="134">
        <v>132.97</v>
      </c>
      <c r="H28" s="156"/>
      <c r="I28" s="156"/>
      <c r="J28" s="134" t="s">
        <v>401</v>
      </c>
      <c r="K28" s="134">
        <v>1465.54</v>
      </c>
      <c r="L28" s="157"/>
      <c r="M28" s="156">
        <f>IF(ISNUMBER(K28/G28),IF(NOT(K28/G28=0),K28/G28, " "), " ")</f>
        <v>11.021583815898323</v>
      </c>
      <c r="N28" s="154"/>
    </row>
    <row r="29" spans="1:23" s="29" customFormat="1" ht="22.8" x14ac:dyDescent="0.25">
      <c r="A29" s="152">
        <v>4</v>
      </c>
      <c r="B29" s="153" t="s">
        <v>402</v>
      </c>
      <c r="C29" s="132" t="s">
        <v>403</v>
      </c>
      <c r="D29" s="154" t="s">
        <v>391</v>
      </c>
      <c r="E29" s="155">
        <v>34.26</v>
      </c>
      <c r="F29" s="134" t="s">
        <v>404</v>
      </c>
      <c r="G29" s="134">
        <v>383.72</v>
      </c>
      <c r="H29" s="156"/>
      <c r="I29" s="156"/>
      <c r="J29" s="134" t="s">
        <v>405</v>
      </c>
      <c r="K29" s="134">
        <v>4228.38</v>
      </c>
      <c r="L29" s="157"/>
      <c r="M29" s="156">
        <f>IF(ISNUMBER(K29/G29),IF(NOT(K29/G29=0),K29/G29, " "), " ")</f>
        <v>11.019441259251536</v>
      </c>
      <c r="N29" s="154"/>
    </row>
    <row r="30" spans="1:23" ht="22.8" x14ac:dyDescent="0.25">
      <c r="A30" s="152">
        <v>5</v>
      </c>
      <c r="B30" s="153" t="s">
        <v>406</v>
      </c>
      <c r="C30" s="132" t="s">
        <v>407</v>
      </c>
      <c r="D30" s="154" t="s">
        <v>391</v>
      </c>
      <c r="E30" s="155">
        <v>2.38</v>
      </c>
      <c r="F30" s="134" t="s">
        <v>408</v>
      </c>
      <c r="G30" s="134">
        <v>27.3</v>
      </c>
      <c r="H30" s="156"/>
      <c r="I30" s="156"/>
      <c r="J30" s="134" t="s">
        <v>409</v>
      </c>
      <c r="K30" s="134">
        <v>300.76</v>
      </c>
      <c r="L30" s="157"/>
      <c r="M30" s="156">
        <f>IF(ISNUMBER(K30/G30),IF(NOT(K30/G30=0),K30/G30, " "), " ")</f>
        <v>11.016849816849817</v>
      </c>
      <c r="N30" s="154"/>
    </row>
    <row r="31" spans="1:23" ht="22.8" x14ac:dyDescent="0.25">
      <c r="A31" s="152">
        <v>6</v>
      </c>
      <c r="B31" s="153" t="s">
        <v>410</v>
      </c>
      <c r="C31" s="132" t="s">
        <v>411</v>
      </c>
      <c r="D31" s="154" t="s">
        <v>391</v>
      </c>
      <c r="E31" s="155">
        <v>0.56999999999999995</v>
      </c>
      <c r="F31" s="134" t="s">
        <v>412</v>
      </c>
      <c r="G31" s="134">
        <v>6.86</v>
      </c>
      <c r="H31" s="156"/>
      <c r="I31" s="156"/>
      <c r="J31" s="134" t="s">
        <v>413</v>
      </c>
      <c r="K31" s="134">
        <v>75.540000000000006</v>
      </c>
      <c r="L31" s="157"/>
      <c r="M31" s="156">
        <f>IF(ISNUMBER(K31/G31),IF(NOT(K31/G31=0),K31/G31, " "), " ")</f>
        <v>11.011661807580175</v>
      </c>
      <c r="N31" s="154"/>
    </row>
    <row r="32" spans="1:23" ht="22.8" x14ac:dyDescent="0.25">
      <c r="A32" s="152">
        <v>7</v>
      </c>
      <c r="B32" s="153" t="s">
        <v>414</v>
      </c>
      <c r="C32" s="132" t="s">
        <v>415</v>
      </c>
      <c r="D32" s="154" t="s">
        <v>391</v>
      </c>
      <c r="E32" s="155">
        <v>53.88</v>
      </c>
      <c r="F32" s="134" t="s">
        <v>416</v>
      </c>
      <c r="G32" s="134">
        <v>655.16999999999996</v>
      </c>
      <c r="H32" s="156"/>
      <c r="I32" s="156"/>
      <c r="J32" s="134" t="s">
        <v>417</v>
      </c>
      <c r="K32" s="134">
        <v>7220.46</v>
      </c>
      <c r="L32" s="157"/>
      <c r="M32" s="156">
        <f>IF(ISNUMBER(K32/G32),IF(NOT(K32/G32=0),K32/G32, " "), " ")</f>
        <v>11.020742707999451</v>
      </c>
      <c r="N32" s="154"/>
    </row>
    <row r="33" spans="1:14" ht="22.8" x14ac:dyDescent="0.25">
      <c r="A33" s="152">
        <v>8</v>
      </c>
      <c r="B33" s="153">
        <v>2</v>
      </c>
      <c r="C33" s="132" t="s">
        <v>418</v>
      </c>
      <c r="D33" s="154" t="s">
        <v>391</v>
      </c>
      <c r="E33" s="155">
        <v>0.02</v>
      </c>
      <c r="F33" s="134" t="s">
        <v>419</v>
      </c>
      <c r="G33" s="134"/>
      <c r="H33" s="156"/>
      <c r="I33" s="156"/>
      <c r="J33" s="134" t="s">
        <v>419</v>
      </c>
      <c r="K33" s="134"/>
      <c r="L33" s="157"/>
      <c r="M33" s="156" t="str">
        <f>IF(ISNUMBER(K33/G33),IF(NOT(K33/G33=0),K33/G33, " "), " ")</f>
        <v xml:space="preserve"> </v>
      </c>
      <c r="N33" s="154"/>
    </row>
    <row r="34" spans="1:14" ht="19.350000000000001" customHeight="1" x14ac:dyDescent="0.25">
      <c r="A34" s="128" t="s">
        <v>420</v>
      </c>
      <c r="B34" s="129"/>
      <c r="C34" s="129"/>
      <c r="D34" s="129"/>
      <c r="E34" s="129"/>
      <c r="F34" s="129"/>
      <c r="G34" s="129"/>
      <c r="H34" s="129"/>
      <c r="I34" s="129"/>
      <c r="J34" s="129"/>
      <c r="K34" s="129"/>
      <c r="L34" s="129"/>
      <c r="M34" s="129"/>
      <c r="N34" s="129"/>
    </row>
    <row r="35" spans="1:14" ht="22.8" x14ac:dyDescent="0.25">
      <c r="A35" s="152">
        <v>9</v>
      </c>
      <c r="B35" s="153">
        <v>30954</v>
      </c>
      <c r="C35" s="132" t="s">
        <v>421</v>
      </c>
      <c r="D35" s="154" t="s">
        <v>422</v>
      </c>
      <c r="E35" s="155">
        <v>0.02</v>
      </c>
      <c r="F35" s="134" t="s">
        <v>423</v>
      </c>
      <c r="G35" s="134">
        <v>0.68</v>
      </c>
      <c r="H35" s="156"/>
      <c r="I35" s="156"/>
      <c r="J35" s="134" t="s">
        <v>424</v>
      </c>
      <c r="K35" s="134">
        <v>3.1</v>
      </c>
      <c r="L35" s="157"/>
      <c r="M35" s="156">
        <f>IF(ISNUMBER(K35/G35),IF(NOT(K35/G35=0),K35/G35, " "), " ")</f>
        <v>4.5588235294117645</v>
      </c>
      <c r="N35" s="154" t="s">
        <v>425</v>
      </c>
    </row>
    <row r="36" spans="1:14" ht="22.8" x14ac:dyDescent="0.25">
      <c r="A36" s="152">
        <v>10</v>
      </c>
      <c r="B36" s="153">
        <v>40502</v>
      </c>
      <c r="C36" s="132" t="s">
        <v>426</v>
      </c>
      <c r="D36" s="154" t="s">
        <v>422</v>
      </c>
      <c r="E36" s="155">
        <v>1.24</v>
      </c>
      <c r="F36" s="134" t="s">
        <v>427</v>
      </c>
      <c r="G36" s="134">
        <v>9.73</v>
      </c>
      <c r="H36" s="156"/>
      <c r="I36" s="156"/>
      <c r="J36" s="134" t="s">
        <v>428</v>
      </c>
      <c r="K36" s="134">
        <v>55.8</v>
      </c>
      <c r="L36" s="157"/>
      <c r="M36" s="156">
        <f>IF(ISNUMBER(K36/G36),IF(NOT(K36/G36=0),K36/G36, " "), " ")</f>
        <v>5.7348406988694753</v>
      </c>
      <c r="N36" s="154" t="s">
        <v>429</v>
      </c>
    </row>
    <row r="37" spans="1:14" ht="22.8" x14ac:dyDescent="0.25">
      <c r="A37" s="152">
        <v>11</v>
      </c>
      <c r="B37" s="153">
        <v>40504</v>
      </c>
      <c r="C37" s="132" t="s">
        <v>430</v>
      </c>
      <c r="D37" s="154" t="s">
        <v>422</v>
      </c>
      <c r="E37" s="155">
        <v>1.89</v>
      </c>
      <c r="F37" s="134" t="s">
        <v>431</v>
      </c>
      <c r="G37" s="134">
        <v>2.4300000000000002</v>
      </c>
      <c r="H37" s="156"/>
      <c r="I37" s="156"/>
      <c r="J37" s="134" t="s">
        <v>432</v>
      </c>
      <c r="K37" s="134">
        <v>5.67</v>
      </c>
      <c r="L37" s="157"/>
      <c r="M37" s="156">
        <f>IF(ISNUMBER(K37/G37),IF(NOT(K37/G37=0),K37/G37, " "), " ")</f>
        <v>2.333333333333333</v>
      </c>
      <c r="N37" s="154" t="s">
        <v>429</v>
      </c>
    </row>
    <row r="38" spans="1:14" ht="22.8" x14ac:dyDescent="0.25">
      <c r="A38" s="152">
        <v>12</v>
      </c>
      <c r="B38" s="153">
        <v>330206</v>
      </c>
      <c r="C38" s="132" t="s">
        <v>433</v>
      </c>
      <c r="D38" s="154" t="s">
        <v>422</v>
      </c>
      <c r="E38" s="155">
        <v>1.49</v>
      </c>
      <c r="F38" s="134" t="s">
        <v>434</v>
      </c>
      <c r="G38" s="134">
        <v>3.46</v>
      </c>
      <c r="H38" s="156"/>
      <c r="I38" s="156"/>
      <c r="J38" s="134" t="s">
        <v>435</v>
      </c>
      <c r="K38" s="134">
        <v>16.39</v>
      </c>
      <c r="L38" s="157"/>
      <c r="M38" s="156">
        <f>IF(ISNUMBER(K38/G38),IF(NOT(K38/G38=0),K38/G38, " "), " ")</f>
        <v>4.7369942196531793</v>
      </c>
      <c r="N38" s="154" t="s">
        <v>429</v>
      </c>
    </row>
    <row r="39" spans="1:14" ht="22.8" x14ac:dyDescent="0.25">
      <c r="A39" s="152">
        <v>13</v>
      </c>
      <c r="B39" s="153">
        <v>400001</v>
      </c>
      <c r="C39" s="132" t="s">
        <v>436</v>
      </c>
      <c r="D39" s="154" t="s">
        <v>422</v>
      </c>
      <c r="E39" s="155">
        <v>0.18</v>
      </c>
      <c r="F39" s="134" t="s">
        <v>437</v>
      </c>
      <c r="G39" s="134">
        <v>18.559999999999999</v>
      </c>
      <c r="H39" s="156"/>
      <c r="I39" s="156"/>
      <c r="J39" s="134" t="s">
        <v>438</v>
      </c>
      <c r="K39" s="134">
        <v>102.6</v>
      </c>
      <c r="L39" s="157"/>
      <c r="M39" s="156">
        <f>IF(ISNUMBER(K39/G39),IF(NOT(K39/G39=0),K39/G39, " "), " ")</f>
        <v>5.5280172413793105</v>
      </c>
      <c r="N39" s="154" t="s">
        <v>429</v>
      </c>
    </row>
    <row r="40" spans="1:14" ht="19.350000000000001" customHeight="1" x14ac:dyDescent="0.25">
      <c r="A40" s="128" t="s">
        <v>439</v>
      </c>
      <c r="B40" s="129"/>
      <c r="C40" s="129"/>
      <c r="D40" s="129"/>
      <c r="E40" s="129"/>
      <c r="F40" s="129"/>
      <c r="G40" s="129"/>
      <c r="H40" s="129"/>
      <c r="I40" s="129"/>
      <c r="J40" s="129"/>
      <c r="K40" s="129"/>
      <c r="L40" s="129"/>
      <c r="M40" s="129"/>
      <c r="N40" s="129"/>
    </row>
    <row r="41" spans="1:14" ht="34.200000000000003" x14ac:dyDescent="0.25">
      <c r="A41" s="152">
        <v>14</v>
      </c>
      <c r="B41" s="153" t="s">
        <v>440</v>
      </c>
      <c r="C41" s="132" t="s">
        <v>441</v>
      </c>
      <c r="D41" s="154" t="s">
        <v>442</v>
      </c>
      <c r="E41" s="155">
        <v>1.1999999999999999E-3</v>
      </c>
      <c r="F41" s="134" t="s">
        <v>443</v>
      </c>
      <c r="G41" s="134">
        <v>10.49</v>
      </c>
      <c r="H41" s="156">
        <v>40186.449999999997</v>
      </c>
      <c r="I41" s="156">
        <v>48.23</v>
      </c>
      <c r="J41" s="134" t="s">
        <v>444</v>
      </c>
      <c r="K41" s="134">
        <v>49.33</v>
      </c>
      <c r="L41" s="157"/>
      <c r="M41" s="156">
        <f>IF(ISNUMBER(K41/G41),IF(NOT(K41/G41=0),K41/G41, " "), " ")</f>
        <v>4.7025738798856054</v>
      </c>
      <c r="N41" s="154" t="s">
        <v>445</v>
      </c>
    </row>
    <row r="42" spans="1:14" ht="22.8" x14ac:dyDescent="0.25">
      <c r="A42" s="152">
        <v>15</v>
      </c>
      <c r="B42" s="153" t="s">
        <v>446</v>
      </c>
      <c r="C42" s="132" t="s">
        <v>447</v>
      </c>
      <c r="D42" s="154" t="s">
        <v>442</v>
      </c>
      <c r="E42" s="155">
        <v>1E-4</v>
      </c>
      <c r="F42" s="134" t="s">
        <v>448</v>
      </c>
      <c r="G42" s="134">
        <v>2.68</v>
      </c>
      <c r="H42" s="156">
        <v>88980</v>
      </c>
      <c r="I42" s="156">
        <v>8.9</v>
      </c>
      <c r="J42" s="134" t="s">
        <v>449</v>
      </c>
      <c r="K42" s="134">
        <v>9.09</v>
      </c>
      <c r="L42" s="157"/>
      <c r="M42" s="156">
        <f>IF(ISNUMBER(K42/G42),IF(NOT(K42/G42=0),K42/G42, " "), " ")</f>
        <v>3.3917910447761193</v>
      </c>
      <c r="N42" s="154" t="s">
        <v>450</v>
      </c>
    </row>
    <row r="43" spans="1:14" ht="22.8" x14ac:dyDescent="0.25">
      <c r="A43" s="152">
        <v>16</v>
      </c>
      <c r="B43" s="153" t="s">
        <v>451</v>
      </c>
      <c r="C43" s="132" t="s">
        <v>452</v>
      </c>
      <c r="D43" s="154" t="s">
        <v>453</v>
      </c>
      <c r="E43" s="155">
        <v>0.31590000000000001</v>
      </c>
      <c r="F43" s="134" t="s">
        <v>454</v>
      </c>
      <c r="G43" s="134">
        <v>1.96</v>
      </c>
      <c r="H43" s="156">
        <v>41.25</v>
      </c>
      <c r="I43" s="156">
        <v>13.04</v>
      </c>
      <c r="J43" s="134" t="s">
        <v>455</v>
      </c>
      <c r="K43" s="134">
        <v>13.93</v>
      </c>
      <c r="L43" s="157"/>
      <c r="M43" s="156">
        <f>IF(ISNUMBER(K43/G43),IF(NOT(K43/G43=0),K43/G43, " "), " ")</f>
        <v>7.1071428571428568</v>
      </c>
      <c r="N43" s="154" t="s">
        <v>456</v>
      </c>
    </row>
    <row r="44" spans="1:14" ht="45.6" x14ac:dyDescent="0.25">
      <c r="A44" s="152">
        <v>17</v>
      </c>
      <c r="B44" s="153" t="s">
        <v>457</v>
      </c>
      <c r="C44" s="132" t="s">
        <v>458</v>
      </c>
      <c r="D44" s="154" t="s">
        <v>459</v>
      </c>
      <c r="E44" s="155">
        <v>2</v>
      </c>
      <c r="F44" s="134" t="s">
        <v>460</v>
      </c>
      <c r="G44" s="134">
        <v>10.52</v>
      </c>
      <c r="H44" s="156">
        <v>15.88</v>
      </c>
      <c r="I44" s="156">
        <v>31.76</v>
      </c>
      <c r="J44" s="134" t="s">
        <v>461</v>
      </c>
      <c r="K44" s="134">
        <v>32.46</v>
      </c>
      <c r="L44" s="157"/>
      <c r="M44" s="156">
        <f>IF(ISNUMBER(K44/G44),IF(NOT(K44/G44=0),K44/G44, " "), " ")</f>
        <v>3.0855513307984794</v>
      </c>
      <c r="N44" s="154" t="s">
        <v>462</v>
      </c>
    </row>
    <row r="45" spans="1:14" ht="22.8" x14ac:dyDescent="0.25">
      <c r="A45" s="152">
        <v>18</v>
      </c>
      <c r="B45" s="153" t="s">
        <v>463</v>
      </c>
      <c r="C45" s="132" t="s">
        <v>464</v>
      </c>
      <c r="D45" s="154" t="s">
        <v>465</v>
      </c>
      <c r="E45" s="155">
        <v>1.9319999999999999</v>
      </c>
      <c r="F45" s="134" t="s">
        <v>466</v>
      </c>
      <c r="G45" s="134">
        <v>39.020000000000003</v>
      </c>
      <c r="H45" s="156">
        <v>87</v>
      </c>
      <c r="I45" s="156">
        <v>168.08</v>
      </c>
      <c r="J45" s="134" t="s">
        <v>467</v>
      </c>
      <c r="K45" s="134">
        <v>173.17</v>
      </c>
      <c r="L45" s="157"/>
      <c r="M45" s="156">
        <f>IF(ISNUMBER(K45/G45),IF(NOT(K45/G45=0),K45/G45, " "), " ")</f>
        <v>4.4379805228088154</v>
      </c>
      <c r="N45" s="154" t="s">
        <v>468</v>
      </c>
    </row>
    <row r="46" spans="1:14" ht="22.8" x14ac:dyDescent="0.25">
      <c r="A46" s="152">
        <v>19</v>
      </c>
      <c r="B46" s="153" t="s">
        <v>469</v>
      </c>
      <c r="C46" s="132" t="s">
        <v>470</v>
      </c>
      <c r="D46" s="154" t="s">
        <v>442</v>
      </c>
      <c r="E46" s="155">
        <v>5.0000000000000001E-4</v>
      </c>
      <c r="F46" s="134" t="s">
        <v>471</v>
      </c>
      <c r="G46" s="134">
        <v>5.77</v>
      </c>
      <c r="H46" s="156">
        <v>48648.82</v>
      </c>
      <c r="I46" s="156">
        <v>24.32</v>
      </c>
      <c r="J46" s="134" t="s">
        <v>472</v>
      </c>
      <c r="K46" s="134">
        <v>24.87</v>
      </c>
      <c r="L46" s="157"/>
      <c r="M46" s="156">
        <f>IF(ISNUMBER(K46/G46),IF(NOT(K46/G46=0),K46/G46, " "), " ")</f>
        <v>4.3102253032928948</v>
      </c>
      <c r="N46" s="154" t="s">
        <v>473</v>
      </c>
    </row>
    <row r="47" spans="1:14" ht="22.8" x14ac:dyDescent="0.25">
      <c r="A47" s="152">
        <v>20</v>
      </c>
      <c r="B47" s="153" t="s">
        <v>474</v>
      </c>
      <c r="C47" s="132" t="s">
        <v>475</v>
      </c>
      <c r="D47" s="154" t="s">
        <v>442</v>
      </c>
      <c r="E47" s="155">
        <v>4.0000000000000002E-4</v>
      </c>
      <c r="F47" s="134" t="s">
        <v>476</v>
      </c>
      <c r="G47" s="134">
        <v>4.28</v>
      </c>
      <c r="H47" s="156">
        <v>53556.78</v>
      </c>
      <c r="I47" s="156">
        <v>21.44</v>
      </c>
      <c r="J47" s="134" t="s">
        <v>477</v>
      </c>
      <c r="K47" s="134">
        <v>21.88</v>
      </c>
      <c r="L47" s="157"/>
      <c r="M47" s="156">
        <f>IF(ISNUMBER(K47/G47),IF(NOT(K47/G47=0),K47/G47, " "), " ")</f>
        <v>5.1121495327102799</v>
      </c>
      <c r="N47" s="154" t="s">
        <v>478</v>
      </c>
    </row>
    <row r="48" spans="1:14" ht="22.8" x14ac:dyDescent="0.25">
      <c r="A48" s="152">
        <v>21</v>
      </c>
      <c r="B48" s="153" t="s">
        <v>479</v>
      </c>
      <c r="C48" s="132" t="s">
        <v>480</v>
      </c>
      <c r="D48" s="154" t="s">
        <v>453</v>
      </c>
      <c r="E48" s="155">
        <v>0.14130000000000001</v>
      </c>
      <c r="F48" s="134" t="s">
        <v>481</v>
      </c>
      <c r="G48" s="134">
        <v>14.27</v>
      </c>
      <c r="H48" s="156">
        <v>328</v>
      </c>
      <c r="I48" s="156">
        <v>46.35</v>
      </c>
      <c r="J48" s="134" t="s">
        <v>482</v>
      </c>
      <c r="K48" s="134">
        <v>47.79</v>
      </c>
      <c r="L48" s="157"/>
      <c r="M48" s="156">
        <f>IF(ISNUMBER(K48/G48),IF(NOT(K48/G48=0),K48/G48, " "), " ")</f>
        <v>3.3489838822704976</v>
      </c>
      <c r="N48" s="154" t="s">
        <v>483</v>
      </c>
    </row>
    <row r="49" spans="1:14" ht="114" x14ac:dyDescent="0.25">
      <c r="A49" s="152">
        <v>22</v>
      </c>
      <c r="B49" s="153" t="s">
        <v>484</v>
      </c>
      <c r="C49" s="132" t="s">
        <v>485</v>
      </c>
      <c r="D49" s="154" t="s">
        <v>442</v>
      </c>
      <c r="E49" s="155">
        <v>5.1999999999999998E-3</v>
      </c>
      <c r="F49" s="134" t="s">
        <v>486</v>
      </c>
      <c r="G49" s="134">
        <v>27.56</v>
      </c>
      <c r="H49" s="156">
        <v>20100.32</v>
      </c>
      <c r="I49" s="156">
        <v>104.52</v>
      </c>
      <c r="J49" s="134" t="s">
        <v>487</v>
      </c>
      <c r="K49" s="134">
        <v>107.1</v>
      </c>
      <c r="L49" s="157"/>
      <c r="M49" s="156">
        <f>IF(ISNUMBER(K49/G49),IF(NOT(K49/G49=0),K49/G49, " "), " ")</f>
        <v>3.8860667634252541</v>
      </c>
      <c r="N49" s="154" t="s">
        <v>488</v>
      </c>
    </row>
    <row r="50" spans="1:14" ht="22.8" x14ac:dyDescent="0.25">
      <c r="A50" s="152">
        <v>23</v>
      </c>
      <c r="B50" s="153" t="s">
        <v>489</v>
      </c>
      <c r="C50" s="132" t="s">
        <v>490</v>
      </c>
      <c r="D50" s="154" t="s">
        <v>491</v>
      </c>
      <c r="E50" s="155">
        <v>3.2000000000000001E-2</v>
      </c>
      <c r="F50" s="134" t="s">
        <v>492</v>
      </c>
      <c r="G50" s="134">
        <v>1.36</v>
      </c>
      <c r="H50" s="156">
        <v>128.38999999999999</v>
      </c>
      <c r="I50" s="156">
        <v>4.12</v>
      </c>
      <c r="J50" s="134" t="s">
        <v>493</v>
      </c>
      <c r="K50" s="134">
        <v>4.2</v>
      </c>
      <c r="L50" s="157"/>
      <c r="M50" s="156">
        <f>IF(ISNUMBER(K50/G50),IF(NOT(K50/G50=0),K50/G50, " "), " ")</f>
        <v>3.0882352941176472</v>
      </c>
      <c r="N50" s="154" t="s">
        <v>494</v>
      </c>
    </row>
    <row r="51" spans="1:14" ht="45.6" x14ac:dyDescent="0.25">
      <c r="A51" s="152">
        <v>24</v>
      </c>
      <c r="B51" s="153" t="s">
        <v>495</v>
      </c>
      <c r="C51" s="132" t="s">
        <v>496</v>
      </c>
      <c r="D51" s="154" t="s">
        <v>491</v>
      </c>
      <c r="E51" s="155">
        <v>1.2</v>
      </c>
      <c r="F51" s="134" t="s">
        <v>497</v>
      </c>
      <c r="G51" s="134">
        <v>27.36</v>
      </c>
      <c r="H51" s="156">
        <v>118.14</v>
      </c>
      <c r="I51" s="156">
        <v>141.77000000000001</v>
      </c>
      <c r="J51" s="134" t="s">
        <v>498</v>
      </c>
      <c r="K51" s="134">
        <v>144.72</v>
      </c>
      <c r="L51" s="157"/>
      <c r="M51" s="156">
        <f>IF(ISNUMBER(K51/G51),IF(NOT(K51/G51=0),K51/G51, " "), " ")</f>
        <v>5.2894736842105265</v>
      </c>
      <c r="N51" s="154" t="s">
        <v>499</v>
      </c>
    </row>
    <row r="52" spans="1:14" ht="22.8" x14ac:dyDescent="0.25">
      <c r="A52" s="152">
        <v>25</v>
      </c>
      <c r="B52" s="153" t="s">
        <v>500</v>
      </c>
      <c r="C52" s="132" t="s">
        <v>501</v>
      </c>
      <c r="D52" s="154" t="s">
        <v>491</v>
      </c>
      <c r="E52" s="155">
        <v>3.3999999999999998E-3</v>
      </c>
      <c r="F52" s="134" t="s">
        <v>502</v>
      </c>
      <c r="G52" s="134">
        <v>0.03</v>
      </c>
      <c r="H52" s="156">
        <v>34.75</v>
      </c>
      <c r="I52" s="156">
        <v>0.12</v>
      </c>
      <c r="J52" s="134" t="s">
        <v>503</v>
      </c>
      <c r="K52" s="134">
        <v>0.12</v>
      </c>
      <c r="L52" s="157"/>
      <c r="M52" s="156">
        <f>IF(ISNUMBER(K52/G52),IF(NOT(K52/G52=0),K52/G52, " "), " ")</f>
        <v>4</v>
      </c>
      <c r="N52" s="154" t="s">
        <v>504</v>
      </c>
    </row>
    <row r="53" spans="1:14" ht="34.200000000000003" x14ac:dyDescent="0.25">
      <c r="A53" s="152">
        <v>26</v>
      </c>
      <c r="B53" s="153" t="s">
        <v>505</v>
      </c>
      <c r="C53" s="132" t="s">
        <v>506</v>
      </c>
      <c r="D53" s="154" t="s">
        <v>491</v>
      </c>
      <c r="E53" s="155">
        <v>1.2E-2</v>
      </c>
      <c r="F53" s="134" t="s">
        <v>507</v>
      </c>
      <c r="G53" s="134">
        <v>0.21</v>
      </c>
      <c r="H53" s="156">
        <v>56.91</v>
      </c>
      <c r="I53" s="156">
        <v>0.68</v>
      </c>
      <c r="J53" s="134" t="s">
        <v>508</v>
      </c>
      <c r="K53" s="134">
        <v>0.7</v>
      </c>
      <c r="L53" s="157"/>
      <c r="M53" s="156">
        <f>IF(ISNUMBER(K53/G53),IF(NOT(K53/G53=0),K53/G53, " "), " ")</f>
        <v>3.333333333333333</v>
      </c>
      <c r="N53" s="154" t="s">
        <v>509</v>
      </c>
    </row>
    <row r="54" spans="1:14" ht="22.8" x14ac:dyDescent="0.25">
      <c r="A54" s="152">
        <v>27</v>
      </c>
      <c r="B54" s="153" t="s">
        <v>510</v>
      </c>
      <c r="C54" s="132" t="s">
        <v>511</v>
      </c>
      <c r="D54" s="154" t="s">
        <v>512</v>
      </c>
      <c r="E54" s="155">
        <v>2</v>
      </c>
      <c r="F54" s="134" t="s">
        <v>513</v>
      </c>
      <c r="G54" s="134">
        <v>36</v>
      </c>
      <c r="H54" s="156">
        <v>32.61</v>
      </c>
      <c r="I54" s="156">
        <v>65.22</v>
      </c>
      <c r="J54" s="134" t="s">
        <v>514</v>
      </c>
      <c r="K54" s="134">
        <v>66.8</v>
      </c>
      <c r="L54" s="157"/>
      <c r="M54" s="156">
        <f>IF(ISNUMBER(K54/G54),IF(NOT(K54/G54=0),K54/G54, " "), " ")</f>
        <v>1.8555555555555554</v>
      </c>
      <c r="N54" s="154" t="s">
        <v>515</v>
      </c>
    </row>
    <row r="55" spans="1:14" ht="22.8" x14ac:dyDescent="0.25">
      <c r="A55" s="152">
        <v>28</v>
      </c>
      <c r="B55" s="153" t="s">
        <v>516</v>
      </c>
      <c r="C55" s="132" t="s">
        <v>517</v>
      </c>
      <c r="D55" s="154" t="s">
        <v>442</v>
      </c>
      <c r="E55" s="155">
        <v>4.5999999999999999E-3</v>
      </c>
      <c r="F55" s="134" t="s">
        <v>518</v>
      </c>
      <c r="G55" s="134">
        <v>10.81</v>
      </c>
      <c r="H55" s="156">
        <v>18122.03</v>
      </c>
      <c r="I55" s="156">
        <v>83.36</v>
      </c>
      <c r="J55" s="134" t="s">
        <v>519</v>
      </c>
      <c r="K55" s="134">
        <v>85.47</v>
      </c>
      <c r="L55" s="157"/>
      <c r="M55" s="156">
        <f>IF(ISNUMBER(K55/G55),IF(NOT(K55/G55=0),K55/G55, " "), " ")</f>
        <v>7.9065679925994443</v>
      </c>
      <c r="N55" s="154" t="s">
        <v>520</v>
      </c>
    </row>
    <row r="56" spans="1:14" ht="34.200000000000003" x14ac:dyDescent="0.25">
      <c r="A56" s="152">
        <v>29</v>
      </c>
      <c r="B56" s="153" t="s">
        <v>521</v>
      </c>
      <c r="C56" s="132" t="s">
        <v>522</v>
      </c>
      <c r="D56" s="154" t="s">
        <v>442</v>
      </c>
      <c r="E56" s="155">
        <v>3.0999999999999999E-3</v>
      </c>
      <c r="F56" s="134" t="s">
        <v>523</v>
      </c>
      <c r="G56" s="134">
        <v>64.84</v>
      </c>
      <c r="H56" s="156">
        <v>50416.65</v>
      </c>
      <c r="I56" s="156">
        <v>156.30000000000001</v>
      </c>
      <c r="J56" s="134" t="s">
        <v>524</v>
      </c>
      <c r="K56" s="134">
        <v>159.77000000000001</v>
      </c>
      <c r="L56" s="157"/>
      <c r="M56" s="156">
        <f>IF(ISNUMBER(K56/G56),IF(NOT(K56/G56=0),K56/G56, " "), " ")</f>
        <v>2.4640653917334978</v>
      </c>
      <c r="N56" s="154" t="s">
        <v>525</v>
      </c>
    </row>
    <row r="57" spans="1:14" ht="34.200000000000003" x14ac:dyDescent="0.25">
      <c r="A57" s="152">
        <v>30</v>
      </c>
      <c r="B57" s="153" t="s">
        <v>526</v>
      </c>
      <c r="C57" s="132" t="s">
        <v>527</v>
      </c>
      <c r="D57" s="154" t="s">
        <v>453</v>
      </c>
      <c r="E57" s="155">
        <v>4.0000000000000001E-3</v>
      </c>
      <c r="F57" s="134" t="s">
        <v>528</v>
      </c>
      <c r="G57" s="134">
        <v>5.7</v>
      </c>
      <c r="H57" s="156">
        <v>7690.26</v>
      </c>
      <c r="I57" s="156">
        <v>30.76</v>
      </c>
      <c r="J57" s="134" t="s">
        <v>529</v>
      </c>
      <c r="K57" s="134">
        <v>31.56</v>
      </c>
      <c r="L57" s="157"/>
      <c r="M57" s="156">
        <f>IF(ISNUMBER(K57/G57),IF(NOT(K57/G57=0),K57/G57, " "), " ")</f>
        <v>5.5368421052631573</v>
      </c>
      <c r="N57" s="154" t="s">
        <v>530</v>
      </c>
    </row>
    <row r="58" spans="1:14" ht="57" x14ac:dyDescent="0.25">
      <c r="A58" s="152">
        <v>31</v>
      </c>
      <c r="B58" s="153" t="s">
        <v>531</v>
      </c>
      <c r="C58" s="132" t="s">
        <v>532</v>
      </c>
      <c r="D58" s="154" t="s">
        <v>533</v>
      </c>
      <c r="E58" s="155">
        <v>26.75</v>
      </c>
      <c r="F58" s="134" t="s">
        <v>534</v>
      </c>
      <c r="G58" s="134">
        <v>329.01</v>
      </c>
      <c r="H58" s="156">
        <v>39.79</v>
      </c>
      <c r="I58" s="156">
        <v>1064.3900000000001</v>
      </c>
      <c r="J58" s="134" t="s">
        <v>535</v>
      </c>
      <c r="K58" s="134">
        <v>1089.82</v>
      </c>
      <c r="L58" s="157"/>
      <c r="M58" s="156">
        <f>IF(ISNUMBER(K58/G58),IF(NOT(K58/G58=0),K58/G58, " "), " ")</f>
        <v>3.3124221148293365</v>
      </c>
      <c r="N58" s="154" t="s">
        <v>536</v>
      </c>
    </row>
    <row r="59" spans="1:14" ht="57" x14ac:dyDescent="0.25">
      <c r="A59" s="152">
        <v>32</v>
      </c>
      <c r="B59" s="153" t="s">
        <v>537</v>
      </c>
      <c r="C59" s="132" t="s">
        <v>538</v>
      </c>
      <c r="D59" s="154" t="s">
        <v>533</v>
      </c>
      <c r="E59" s="155">
        <v>2.6749999999999998</v>
      </c>
      <c r="F59" s="134" t="s">
        <v>539</v>
      </c>
      <c r="G59" s="134">
        <v>47.08</v>
      </c>
      <c r="H59" s="156">
        <v>57.28</v>
      </c>
      <c r="I59" s="156">
        <v>153.22</v>
      </c>
      <c r="J59" s="134" t="s">
        <v>540</v>
      </c>
      <c r="K59" s="134">
        <v>156.88999999999999</v>
      </c>
      <c r="L59" s="157"/>
      <c r="M59" s="156">
        <f>IF(ISNUMBER(K59/G59),IF(NOT(K59/G59=0),K59/G59, " "), " ")</f>
        <v>3.3324129141886147</v>
      </c>
      <c r="N59" s="154" t="s">
        <v>541</v>
      </c>
    </row>
    <row r="60" spans="1:14" ht="22.8" x14ac:dyDescent="0.25">
      <c r="A60" s="152">
        <v>33</v>
      </c>
      <c r="B60" s="153" t="s">
        <v>542</v>
      </c>
      <c r="C60" s="132" t="s">
        <v>543</v>
      </c>
      <c r="D60" s="154" t="s">
        <v>533</v>
      </c>
      <c r="E60" s="155">
        <v>10.282</v>
      </c>
      <c r="F60" s="134" t="s">
        <v>544</v>
      </c>
      <c r="G60" s="134">
        <v>20.57</v>
      </c>
      <c r="H60" s="156">
        <v>4.24</v>
      </c>
      <c r="I60" s="156">
        <v>43.6</v>
      </c>
      <c r="J60" s="134" t="s">
        <v>545</v>
      </c>
      <c r="K60" s="134">
        <v>44.83</v>
      </c>
      <c r="L60" s="157"/>
      <c r="M60" s="156">
        <f>IF(ISNUMBER(K60/G60),IF(NOT(K60/G60=0),K60/G60, " "), " ")</f>
        <v>2.1793874574623238</v>
      </c>
      <c r="N60" s="154" t="s">
        <v>546</v>
      </c>
    </row>
    <row r="61" spans="1:14" ht="45.6" x14ac:dyDescent="0.25">
      <c r="A61" s="152">
        <v>34</v>
      </c>
      <c r="B61" s="153" t="s">
        <v>547</v>
      </c>
      <c r="C61" s="132" t="s">
        <v>548</v>
      </c>
      <c r="D61" s="154" t="s">
        <v>533</v>
      </c>
      <c r="E61" s="155">
        <v>1.96</v>
      </c>
      <c r="F61" s="134" t="s">
        <v>549</v>
      </c>
      <c r="G61" s="134">
        <v>22.75</v>
      </c>
      <c r="H61" s="156">
        <v>22.1</v>
      </c>
      <c r="I61" s="156">
        <v>43.33</v>
      </c>
      <c r="J61" s="134" t="s">
        <v>550</v>
      </c>
      <c r="K61" s="134">
        <v>44.19</v>
      </c>
      <c r="L61" s="157"/>
      <c r="M61" s="156">
        <f>IF(ISNUMBER(K61/G61),IF(NOT(K61/G61=0),K61/G61, " "), " ")</f>
        <v>1.9424175824175822</v>
      </c>
      <c r="N61" s="154" t="s">
        <v>551</v>
      </c>
    </row>
    <row r="62" spans="1:14" ht="22.8" x14ac:dyDescent="0.25">
      <c r="A62" s="152">
        <v>35</v>
      </c>
      <c r="B62" s="153" t="s">
        <v>552</v>
      </c>
      <c r="C62" s="132" t="s">
        <v>553</v>
      </c>
      <c r="D62" s="154" t="s">
        <v>459</v>
      </c>
      <c r="E62" s="155">
        <v>2</v>
      </c>
      <c r="F62" s="134" t="s">
        <v>554</v>
      </c>
      <c r="G62" s="134">
        <v>37.200000000000003</v>
      </c>
      <c r="H62" s="156">
        <v>33.74</v>
      </c>
      <c r="I62" s="156">
        <v>67.48</v>
      </c>
      <c r="J62" s="134" t="s">
        <v>555</v>
      </c>
      <c r="K62" s="134">
        <v>68.959999999999994</v>
      </c>
      <c r="L62" s="157"/>
      <c r="M62" s="156">
        <f>IF(ISNUMBER(K62/G62),IF(NOT(K62/G62=0),K62/G62, " "), " ")</f>
        <v>1.8537634408602148</v>
      </c>
      <c r="N62" s="154" t="s">
        <v>556</v>
      </c>
    </row>
    <row r="63" spans="1:14" ht="34.200000000000003" x14ac:dyDescent="0.25">
      <c r="A63" s="152">
        <v>36</v>
      </c>
      <c r="B63" s="153" t="s">
        <v>557</v>
      </c>
      <c r="C63" s="132" t="s">
        <v>558</v>
      </c>
      <c r="D63" s="154" t="s">
        <v>453</v>
      </c>
      <c r="E63" s="155">
        <v>4.6801000000000004</v>
      </c>
      <c r="F63" s="134" t="s">
        <v>559</v>
      </c>
      <c r="G63" s="134">
        <v>14.57</v>
      </c>
      <c r="H63" s="156">
        <v>21.36</v>
      </c>
      <c r="I63" s="156">
        <v>99.96</v>
      </c>
      <c r="J63" s="134" t="s">
        <v>560</v>
      </c>
      <c r="K63" s="134">
        <v>101.99</v>
      </c>
      <c r="L63" s="157"/>
      <c r="M63" s="156">
        <f>IF(ISNUMBER(K63/G63),IF(NOT(K63/G63=0),K63/G63, " "), " ")</f>
        <v>6.9999999999999991</v>
      </c>
      <c r="N63" s="154" t="s">
        <v>561</v>
      </c>
    </row>
    <row r="64" spans="1:14" ht="22.8" x14ac:dyDescent="0.25">
      <c r="A64" s="152">
        <v>37</v>
      </c>
      <c r="B64" s="153" t="s">
        <v>562</v>
      </c>
      <c r="C64" s="132" t="s">
        <v>563</v>
      </c>
      <c r="D64" s="154" t="s">
        <v>533</v>
      </c>
      <c r="E64" s="155">
        <v>3.9119999999999999</v>
      </c>
      <c r="F64" s="134" t="s">
        <v>564</v>
      </c>
      <c r="G64" s="134">
        <v>66.19</v>
      </c>
      <c r="H64" s="156">
        <v>46.61</v>
      </c>
      <c r="I64" s="156">
        <v>182.34</v>
      </c>
      <c r="J64" s="134" t="s">
        <v>565</v>
      </c>
      <c r="K64" s="134">
        <v>186.13</v>
      </c>
      <c r="L64" s="157"/>
      <c r="M64" s="156">
        <f>IF(ISNUMBER(K64/G64),IF(NOT(K64/G64=0),K64/G64, " "), " ")</f>
        <v>2.8120562018431787</v>
      </c>
      <c r="N64" s="154" t="s">
        <v>566</v>
      </c>
    </row>
    <row r="65" spans="1:14" ht="22.8" x14ac:dyDescent="0.25">
      <c r="A65" s="152">
        <v>38</v>
      </c>
      <c r="B65" s="153" t="s">
        <v>567</v>
      </c>
      <c r="C65" s="132" t="s">
        <v>568</v>
      </c>
      <c r="D65" s="154" t="s">
        <v>569</v>
      </c>
      <c r="E65" s="155">
        <v>8.6E-3</v>
      </c>
      <c r="F65" s="134" t="s">
        <v>570</v>
      </c>
      <c r="G65" s="134">
        <v>42.23</v>
      </c>
      <c r="H65" s="156">
        <v>33880</v>
      </c>
      <c r="I65" s="156">
        <v>291.36</v>
      </c>
      <c r="J65" s="134" t="s">
        <v>571</v>
      </c>
      <c r="K65" s="134">
        <v>297.25</v>
      </c>
      <c r="L65" s="157"/>
      <c r="M65" s="156">
        <f>IF(ISNUMBER(K65/G65),IF(NOT(K65/G65=0),K65/G65, " "), " ")</f>
        <v>7.0388349514563116</v>
      </c>
      <c r="N65" s="154" t="s">
        <v>572</v>
      </c>
    </row>
    <row r="66" spans="1:14" ht="22.8" x14ac:dyDescent="0.25">
      <c r="A66" s="152">
        <v>39</v>
      </c>
      <c r="B66" s="153" t="s">
        <v>573</v>
      </c>
      <c r="C66" s="132" t="s">
        <v>574</v>
      </c>
      <c r="D66" s="154" t="s">
        <v>459</v>
      </c>
      <c r="E66" s="155">
        <v>3</v>
      </c>
      <c r="F66" s="134" t="s">
        <v>575</v>
      </c>
      <c r="G66" s="134">
        <v>47.1</v>
      </c>
      <c r="H66" s="156"/>
      <c r="I66" s="156"/>
      <c r="J66" s="134" t="s">
        <v>576</v>
      </c>
      <c r="K66" s="134">
        <v>57.18</v>
      </c>
      <c r="L66" s="157"/>
      <c r="M66" s="156">
        <f>IF(ISNUMBER(K66/G66),IF(NOT(K66/G66=0),K66/G66, " "), " ")</f>
        <v>1.2140127388535031</v>
      </c>
      <c r="N66" s="154"/>
    </row>
    <row r="67" spans="1:14" ht="34.200000000000003" x14ac:dyDescent="0.25">
      <c r="A67" s="152">
        <v>40</v>
      </c>
      <c r="B67" s="153" t="s">
        <v>577</v>
      </c>
      <c r="C67" s="132" t="s">
        <v>578</v>
      </c>
      <c r="D67" s="154" t="s">
        <v>459</v>
      </c>
      <c r="E67" s="155">
        <v>2</v>
      </c>
      <c r="F67" s="134" t="s">
        <v>579</v>
      </c>
      <c r="G67" s="134">
        <v>124.7</v>
      </c>
      <c r="H67" s="156"/>
      <c r="I67" s="156"/>
      <c r="J67" s="134" t="s">
        <v>580</v>
      </c>
      <c r="K67" s="134">
        <v>223.56</v>
      </c>
      <c r="L67" s="157"/>
      <c r="M67" s="156">
        <f>IF(ISNUMBER(K67/G67),IF(NOT(K67/G67=0),K67/G67, " "), " ")</f>
        <v>1.7927826784282277</v>
      </c>
      <c r="N67" s="154"/>
    </row>
    <row r="68" spans="1:14" ht="34.200000000000003" x14ac:dyDescent="0.25">
      <c r="A68" s="152">
        <v>41</v>
      </c>
      <c r="B68" s="153" t="s">
        <v>581</v>
      </c>
      <c r="C68" s="132" t="s">
        <v>582</v>
      </c>
      <c r="D68" s="154" t="s">
        <v>459</v>
      </c>
      <c r="E68" s="155">
        <v>5</v>
      </c>
      <c r="F68" s="134" t="s">
        <v>583</v>
      </c>
      <c r="G68" s="134">
        <v>449.45</v>
      </c>
      <c r="H68" s="156"/>
      <c r="I68" s="156"/>
      <c r="J68" s="134" t="s">
        <v>584</v>
      </c>
      <c r="K68" s="134">
        <v>710.25</v>
      </c>
      <c r="L68" s="157"/>
      <c r="M68" s="156">
        <f>IF(ISNUMBER(K68/G68),IF(NOT(K68/G68=0),K68/G68, " "), " ")</f>
        <v>1.5802647680498387</v>
      </c>
      <c r="N68" s="154"/>
    </row>
    <row r="69" spans="1:14" ht="22.8" x14ac:dyDescent="0.25">
      <c r="A69" s="152">
        <v>42</v>
      </c>
      <c r="B69" s="153" t="s">
        <v>585</v>
      </c>
      <c r="C69" s="132" t="s">
        <v>586</v>
      </c>
      <c r="D69" s="154" t="s">
        <v>459</v>
      </c>
      <c r="E69" s="155">
        <v>2</v>
      </c>
      <c r="F69" s="134" t="s">
        <v>539</v>
      </c>
      <c r="G69" s="134">
        <v>35.200000000000003</v>
      </c>
      <c r="H69" s="156"/>
      <c r="I69" s="156"/>
      <c r="J69" s="134" t="s">
        <v>587</v>
      </c>
      <c r="K69" s="134">
        <v>55.94</v>
      </c>
      <c r="L69" s="157"/>
      <c r="M69" s="156">
        <f>IF(ISNUMBER(K69/G69),IF(NOT(K69/G69=0),K69/G69, " "), " ")</f>
        <v>1.5892045454545454</v>
      </c>
      <c r="N69" s="154"/>
    </row>
    <row r="70" spans="1:14" ht="22.8" x14ac:dyDescent="0.25">
      <c r="A70" s="152">
        <v>43</v>
      </c>
      <c r="B70" s="153" t="s">
        <v>588</v>
      </c>
      <c r="C70" s="132" t="s">
        <v>553</v>
      </c>
      <c r="D70" s="154" t="s">
        <v>459</v>
      </c>
      <c r="E70" s="155">
        <v>29</v>
      </c>
      <c r="F70" s="134" t="s">
        <v>554</v>
      </c>
      <c r="G70" s="134">
        <v>539.4</v>
      </c>
      <c r="H70" s="156"/>
      <c r="I70" s="156"/>
      <c r="J70" s="134" t="s">
        <v>555</v>
      </c>
      <c r="K70" s="134">
        <v>999.92</v>
      </c>
      <c r="L70" s="157"/>
      <c r="M70" s="156">
        <f>IF(ISNUMBER(K70/G70),IF(NOT(K70/G70=0),K70/G70, " "), " ")</f>
        <v>1.8537634408602151</v>
      </c>
      <c r="N70" s="154"/>
    </row>
    <row r="71" spans="1:14" ht="34.200000000000003" x14ac:dyDescent="0.25">
      <c r="A71" s="152">
        <v>44</v>
      </c>
      <c r="B71" s="153" t="s">
        <v>589</v>
      </c>
      <c r="C71" s="132" t="s">
        <v>590</v>
      </c>
      <c r="D71" s="154" t="s">
        <v>459</v>
      </c>
      <c r="E71" s="155">
        <v>1</v>
      </c>
      <c r="F71" s="134" t="s">
        <v>591</v>
      </c>
      <c r="G71" s="134">
        <v>15.3</v>
      </c>
      <c r="H71" s="156"/>
      <c r="I71" s="156"/>
      <c r="J71" s="134" t="s">
        <v>592</v>
      </c>
      <c r="K71" s="134">
        <v>55.5</v>
      </c>
      <c r="L71" s="157"/>
      <c r="M71" s="156">
        <f>IF(ISNUMBER(K71/G71),IF(NOT(K71/G71=0),K71/G71, " "), " ")</f>
        <v>3.6274509803921569</v>
      </c>
      <c r="N71" s="154"/>
    </row>
    <row r="72" spans="1:14" ht="22.8" x14ac:dyDescent="0.25">
      <c r="A72" s="152">
        <v>45</v>
      </c>
      <c r="B72" s="153" t="s">
        <v>593</v>
      </c>
      <c r="C72" s="132" t="s">
        <v>594</v>
      </c>
      <c r="D72" s="154" t="s">
        <v>459</v>
      </c>
      <c r="E72" s="155">
        <v>2</v>
      </c>
      <c r="F72" s="134" t="s">
        <v>595</v>
      </c>
      <c r="G72" s="134">
        <v>103.2</v>
      </c>
      <c r="H72" s="156"/>
      <c r="I72" s="156"/>
      <c r="J72" s="134" t="s">
        <v>596</v>
      </c>
      <c r="K72" s="134">
        <v>252.42</v>
      </c>
      <c r="L72" s="157"/>
      <c r="M72" s="156">
        <f>IF(ISNUMBER(K72/G72),IF(NOT(K72/G72=0),K72/G72, " "), " ")</f>
        <v>2.4459302325581391</v>
      </c>
      <c r="N72" s="154"/>
    </row>
    <row r="73" spans="1:14" ht="22.8" x14ac:dyDescent="0.25">
      <c r="A73" s="152">
        <v>46</v>
      </c>
      <c r="B73" s="153" t="s">
        <v>597</v>
      </c>
      <c r="C73" s="132" t="s">
        <v>598</v>
      </c>
      <c r="D73" s="154" t="s">
        <v>459</v>
      </c>
      <c r="E73" s="155">
        <v>3</v>
      </c>
      <c r="F73" s="134" t="s">
        <v>599</v>
      </c>
      <c r="G73" s="134">
        <v>7.23</v>
      </c>
      <c r="H73" s="156"/>
      <c r="I73" s="156"/>
      <c r="J73" s="134" t="s">
        <v>600</v>
      </c>
      <c r="K73" s="134">
        <v>52.71</v>
      </c>
      <c r="L73" s="157"/>
      <c r="M73" s="156">
        <f>IF(ISNUMBER(K73/G73),IF(NOT(K73/G73=0),K73/G73, " "), " ")</f>
        <v>7.2904564315352696</v>
      </c>
      <c r="N73" s="154"/>
    </row>
    <row r="74" spans="1:14" ht="22.8" x14ac:dyDescent="0.25">
      <c r="A74" s="152">
        <v>47</v>
      </c>
      <c r="B74" s="153" t="s">
        <v>601</v>
      </c>
      <c r="C74" s="132" t="s">
        <v>602</v>
      </c>
      <c r="D74" s="154" t="s">
        <v>459</v>
      </c>
      <c r="E74" s="155">
        <v>10</v>
      </c>
      <c r="F74" s="134" t="s">
        <v>603</v>
      </c>
      <c r="G74" s="134">
        <v>24.5</v>
      </c>
      <c r="H74" s="156"/>
      <c r="I74" s="156"/>
      <c r="J74" s="134" t="s">
        <v>604</v>
      </c>
      <c r="K74" s="134">
        <v>61.4</v>
      </c>
      <c r="L74" s="157"/>
      <c r="M74" s="156">
        <f>IF(ISNUMBER(K74/G74),IF(NOT(K74/G74=0),K74/G74, " "), " ")</f>
        <v>2.5061224489795917</v>
      </c>
      <c r="N74" s="154"/>
    </row>
    <row r="75" spans="1:14" ht="22.8" x14ac:dyDescent="0.25">
      <c r="A75" s="152">
        <v>48</v>
      </c>
      <c r="B75" s="153" t="s">
        <v>605</v>
      </c>
      <c r="C75" s="132" t="s">
        <v>606</v>
      </c>
      <c r="D75" s="154" t="s">
        <v>459</v>
      </c>
      <c r="E75" s="155">
        <v>4</v>
      </c>
      <c r="F75" s="134" t="s">
        <v>607</v>
      </c>
      <c r="G75" s="134">
        <v>11.28</v>
      </c>
      <c r="H75" s="156"/>
      <c r="I75" s="156"/>
      <c r="J75" s="134" t="s">
        <v>608</v>
      </c>
      <c r="K75" s="134">
        <v>32.159999999999997</v>
      </c>
      <c r="L75" s="157"/>
      <c r="M75" s="156">
        <f>IF(ISNUMBER(K75/G75),IF(NOT(K75/G75=0),K75/G75, " "), " ")</f>
        <v>2.8510638297872339</v>
      </c>
      <c r="N75" s="154"/>
    </row>
    <row r="76" spans="1:14" ht="22.8" x14ac:dyDescent="0.25">
      <c r="A76" s="152">
        <v>49</v>
      </c>
      <c r="B76" s="153" t="s">
        <v>609</v>
      </c>
      <c r="C76" s="132" t="s">
        <v>610</v>
      </c>
      <c r="D76" s="154" t="s">
        <v>533</v>
      </c>
      <c r="E76" s="155">
        <v>7.8239999999999998</v>
      </c>
      <c r="F76" s="134" t="s">
        <v>611</v>
      </c>
      <c r="G76" s="134">
        <v>89.9</v>
      </c>
      <c r="H76" s="156"/>
      <c r="I76" s="156"/>
      <c r="J76" s="134" t="s">
        <v>612</v>
      </c>
      <c r="K76" s="134">
        <v>268.68</v>
      </c>
      <c r="L76" s="157"/>
      <c r="M76" s="156">
        <f>IF(ISNUMBER(K76/G76),IF(NOT(K76/G76=0),K76/G76, " "), " ")</f>
        <v>2.9886540600667408</v>
      </c>
      <c r="N76" s="154"/>
    </row>
    <row r="77" spans="1:14" ht="22.8" x14ac:dyDescent="0.25">
      <c r="A77" s="152">
        <v>50</v>
      </c>
      <c r="B77" s="153" t="s">
        <v>613</v>
      </c>
      <c r="C77" s="132" t="s">
        <v>563</v>
      </c>
      <c r="D77" s="154" t="s">
        <v>533</v>
      </c>
      <c r="E77" s="155">
        <v>16</v>
      </c>
      <c r="F77" s="134" t="s">
        <v>564</v>
      </c>
      <c r="G77" s="134">
        <v>270.72000000000003</v>
      </c>
      <c r="H77" s="156"/>
      <c r="I77" s="156"/>
      <c r="J77" s="134" t="s">
        <v>565</v>
      </c>
      <c r="K77" s="134">
        <v>761.28</v>
      </c>
      <c r="L77" s="157"/>
      <c r="M77" s="156">
        <f>IF(ISNUMBER(K77/G77),IF(NOT(K77/G77=0),K77/G77, " "), " ")</f>
        <v>2.812056737588652</v>
      </c>
      <c r="N77" s="154"/>
    </row>
    <row r="78" spans="1:14" ht="22.8" x14ac:dyDescent="0.25">
      <c r="A78" s="152">
        <v>51</v>
      </c>
      <c r="B78" s="153" t="s">
        <v>614</v>
      </c>
      <c r="C78" s="132" t="s">
        <v>615</v>
      </c>
      <c r="D78" s="154" t="s">
        <v>459</v>
      </c>
      <c r="E78" s="155">
        <v>8</v>
      </c>
      <c r="F78" s="134" t="s">
        <v>616</v>
      </c>
      <c r="G78" s="134">
        <v>7.6</v>
      </c>
      <c r="H78" s="156"/>
      <c r="I78" s="156"/>
      <c r="J78" s="134" t="s">
        <v>617</v>
      </c>
      <c r="K78" s="134">
        <v>33.840000000000003</v>
      </c>
      <c r="L78" s="157"/>
      <c r="M78" s="156">
        <f>IF(ISNUMBER(K78/G78),IF(NOT(K78/G78=0),K78/G78, " "), " ")</f>
        <v>4.4526315789473694</v>
      </c>
      <c r="N78" s="154"/>
    </row>
    <row r="79" spans="1:14" ht="22.8" x14ac:dyDescent="0.25">
      <c r="A79" s="152">
        <v>52</v>
      </c>
      <c r="B79" s="153" t="s">
        <v>618</v>
      </c>
      <c r="C79" s="132" t="s">
        <v>619</v>
      </c>
      <c r="D79" s="154" t="s">
        <v>459</v>
      </c>
      <c r="E79" s="155">
        <v>4</v>
      </c>
      <c r="F79" s="134" t="s">
        <v>620</v>
      </c>
      <c r="G79" s="134">
        <v>3.88</v>
      </c>
      <c r="H79" s="156"/>
      <c r="I79" s="156"/>
      <c r="J79" s="134" t="s">
        <v>621</v>
      </c>
      <c r="K79" s="134">
        <v>17.64</v>
      </c>
      <c r="L79" s="157"/>
      <c r="M79" s="156">
        <f>IF(ISNUMBER(K79/G79),IF(NOT(K79/G79=0),K79/G79, " "), " ")</f>
        <v>4.5463917525773194</v>
      </c>
      <c r="N79" s="154"/>
    </row>
    <row r="80" spans="1:14" ht="34.200000000000003" x14ac:dyDescent="0.25">
      <c r="A80" s="152">
        <v>53</v>
      </c>
      <c r="B80" s="153" t="s">
        <v>622</v>
      </c>
      <c r="C80" s="132" t="s">
        <v>623</v>
      </c>
      <c r="D80" s="154" t="s">
        <v>459</v>
      </c>
      <c r="E80" s="155">
        <v>8</v>
      </c>
      <c r="F80" s="134" t="s">
        <v>624</v>
      </c>
      <c r="G80" s="134">
        <v>99.68</v>
      </c>
      <c r="H80" s="156"/>
      <c r="I80" s="156"/>
      <c r="J80" s="134" t="s">
        <v>625</v>
      </c>
      <c r="K80" s="134">
        <v>233.76</v>
      </c>
      <c r="L80" s="157"/>
      <c r="M80" s="156">
        <f>IF(ISNUMBER(K80/G80),IF(NOT(K80/G80=0),K80/G80, " "), " ")</f>
        <v>2.3451043338683784</v>
      </c>
      <c r="N80" s="154"/>
    </row>
    <row r="81" spans="1:14" ht="19.350000000000001" customHeight="1" x14ac:dyDescent="0.25">
      <c r="A81" s="150" t="s">
        <v>626</v>
      </c>
      <c r="B81" s="151"/>
      <c r="C81" s="151"/>
      <c r="D81" s="151"/>
      <c r="E81" s="151"/>
      <c r="F81" s="151"/>
      <c r="G81" s="151"/>
      <c r="H81" s="151"/>
      <c r="I81" s="151"/>
      <c r="J81" s="151"/>
      <c r="K81" s="151"/>
      <c r="L81" s="151"/>
      <c r="M81" s="151"/>
      <c r="N81" s="151"/>
    </row>
    <row r="82" spans="1:14" ht="19.350000000000001" customHeight="1" x14ac:dyDescent="0.25">
      <c r="A82" s="128" t="s">
        <v>439</v>
      </c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</row>
    <row r="83" spans="1:14" ht="22.8" x14ac:dyDescent="0.25">
      <c r="A83" s="152">
        <v>54</v>
      </c>
      <c r="B83" s="153" t="s">
        <v>627</v>
      </c>
      <c r="C83" s="132" t="s">
        <v>628</v>
      </c>
      <c r="D83" s="154" t="s">
        <v>459</v>
      </c>
      <c r="E83" s="155">
        <v>2</v>
      </c>
      <c r="F83" s="134" t="s">
        <v>419</v>
      </c>
      <c r="G83" s="134"/>
      <c r="H83" s="156"/>
      <c r="I83" s="156"/>
      <c r="J83" s="134" t="s">
        <v>419</v>
      </c>
      <c r="K83" s="134"/>
      <c r="L83" s="157"/>
      <c r="M83" s="156" t="str">
        <f>IF(ISNUMBER(K83/G83),IF(NOT(K83/G83=0),K83/G83, " "), " ")</f>
        <v xml:space="preserve"> </v>
      </c>
      <c r="N83" s="154"/>
    </row>
    <row r="84" spans="1:14" ht="22.8" x14ac:dyDescent="0.25">
      <c r="A84" s="152">
        <v>55</v>
      </c>
      <c r="B84" s="153" t="s">
        <v>629</v>
      </c>
      <c r="C84" s="132" t="s">
        <v>630</v>
      </c>
      <c r="D84" s="154" t="s">
        <v>442</v>
      </c>
      <c r="E84" s="155">
        <v>8.0000000000000004E-4</v>
      </c>
      <c r="F84" s="134" t="s">
        <v>419</v>
      </c>
      <c r="G84" s="134"/>
      <c r="H84" s="156"/>
      <c r="I84" s="156"/>
      <c r="J84" s="134" t="s">
        <v>419</v>
      </c>
      <c r="K84" s="134"/>
      <c r="L84" s="157"/>
      <c r="M84" s="156" t="str">
        <f>IF(ISNUMBER(K84/G84),IF(NOT(K84/G84=0),K84/G84, " "), " ")</f>
        <v xml:space="preserve"> </v>
      </c>
      <c r="N84" s="154"/>
    </row>
    <row r="85" spans="1:14" ht="22.8" x14ac:dyDescent="0.25">
      <c r="A85" s="158">
        <v>56</v>
      </c>
      <c r="B85" s="159" t="s">
        <v>631</v>
      </c>
      <c r="C85" s="138" t="s">
        <v>632</v>
      </c>
      <c r="D85" s="160" t="s">
        <v>442</v>
      </c>
      <c r="E85" s="161">
        <v>1.11E-2</v>
      </c>
      <c r="F85" s="140" t="s">
        <v>419</v>
      </c>
      <c r="G85" s="140"/>
      <c r="H85" s="162"/>
      <c r="I85" s="162"/>
      <c r="J85" s="140" t="s">
        <v>419</v>
      </c>
      <c r="K85" s="140"/>
      <c r="L85" s="163"/>
      <c r="M85" s="162" t="str">
        <f>IF(ISNUMBER(K85/G85),IF(NOT(K85/G85=0),K85/G85, " "), " ")</f>
        <v xml:space="preserve"> </v>
      </c>
      <c r="N85" s="160"/>
    </row>
    <row r="86" spans="1:14" x14ac:dyDescent="0.25">
      <c r="A86" s="144" t="s">
        <v>369</v>
      </c>
      <c r="B86" s="145"/>
      <c r="C86" s="145"/>
      <c r="D86" s="145"/>
      <c r="E86" s="145"/>
      <c r="F86" s="145"/>
      <c r="G86" s="164">
        <v>4126</v>
      </c>
      <c r="H86" s="165"/>
      <c r="I86" s="165"/>
      <c r="J86" s="165"/>
      <c r="K86" s="164">
        <v>22577</v>
      </c>
      <c r="L86" s="166"/>
      <c r="M86" s="164">
        <f ca="1">IF(ISNUMBER(INDIRECT("K" &amp; ROW())/INDIRECT("G" &amp; ROW())),INDIRECT("K" &amp; ROW())/INDIRECT("G" &amp; ROW()), " ")</f>
        <v>5.4718856034900627</v>
      </c>
      <c r="N86" s="146" t="s">
        <v>633</v>
      </c>
    </row>
    <row r="87" spans="1:14" x14ac:dyDescent="0.25">
      <c r="A87" s="144" t="s">
        <v>373</v>
      </c>
      <c r="B87" s="145"/>
      <c r="C87" s="145"/>
      <c r="D87" s="145"/>
      <c r="E87" s="145"/>
      <c r="F87" s="145"/>
      <c r="G87" s="164"/>
      <c r="H87" s="165"/>
      <c r="I87" s="165"/>
      <c r="J87" s="165"/>
      <c r="K87" s="164"/>
      <c r="L87" s="166"/>
      <c r="M87" s="164" t="str">
        <f ca="1">IF(ISNUMBER(INDIRECT("K" &amp; ROW())/INDIRECT("G" &amp; ROW())),INDIRECT("K" &amp; ROW())/INDIRECT("G" &amp; ROW()), " ")</f>
        <v xml:space="preserve"> </v>
      </c>
      <c r="N87" s="146" t="s">
        <v>633</v>
      </c>
    </row>
    <row r="88" spans="1:14" x14ac:dyDescent="0.25">
      <c r="A88" s="144" t="s">
        <v>374</v>
      </c>
      <c r="B88" s="145"/>
      <c r="C88" s="145"/>
      <c r="D88" s="145"/>
      <c r="E88" s="145"/>
      <c r="F88" s="145"/>
      <c r="G88" s="164">
        <v>1409</v>
      </c>
      <c r="H88" s="165"/>
      <c r="I88" s="165"/>
      <c r="J88" s="165"/>
      <c r="K88" s="164">
        <v>15572</v>
      </c>
      <c r="L88" s="166"/>
      <c r="M88" s="164">
        <f ca="1">IF(ISNUMBER(INDIRECT("K" &amp; ROW())/INDIRECT("G" &amp; ROW())),INDIRECT("K" &amp; ROW())/INDIRECT("G" &amp; ROW()), " ")</f>
        <v>11.05180979418027</v>
      </c>
      <c r="N88" s="146" t="s">
        <v>633</v>
      </c>
    </row>
    <row r="89" spans="1:14" x14ac:dyDescent="0.25">
      <c r="A89" s="144" t="s">
        <v>375</v>
      </c>
      <c r="B89" s="145"/>
      <c r="C89" s="145"/>
      <c r="D89" s="145"/>
      <c r="E89" s="145"/>
      <c r="F89" s="145"/>
      <c r="G89" s="164">
        <v>2679</v>
      </c>
      <c r="H89" s="165"/>
      <c r="I89" s="165"/>
      <c r="J89" s="165"/>
      <c r="K89" s="164">
        <v>6799</v>
      </c>
      <c r="L89" s="166"/>
      <c r="M89" s="164">
        <f ca="1">IF(ISNUMBER(INDIRECT("K" &amp; ROW())/INDIRECT("G" &amp; ROW())),INDIRECT("K" &amp; ROW())/INDIRECT("G" &amp; ROW()), " ")</f>
        <v>2.5378872713699141</v>
      </c>
      <c r="N89" s="146" t="s">
        <v>633</v>
      </c>
    </row>
    <row r="90" spans="1:14" x14ac:dyDescent="0.25">
      <c r="A90" s="144" t="s">
        <v>376</v>
      </c>
      <c r="B90" s="145"/>
      <c r="C90" s="145"/>
      <c r="D90" s="145"/>
      <c r="E90" s="145"/>
      <c r="F90" s="145"/>
      <c r="G90" s="164">
        <v>38</v>
      </c>
      <c r="H90" s="165"/>
      <c r="I90" s="165"/>
      <c r="J90" s="165"/>
      <c r="K90" s="164">
        <v>210</v>
      </c>
      <c r="L90" s="166"/>
      <c r="M90" s="164">
        <f ca="1">IF(ISNUMBER(INDIRECT("K" &amp; ROW())/INDIRECT("G" &amp; ROW())),INDIRECT("K" &amp; ROW())/INDIRECT("G" &amp; ROW()), " ")</f>
        <v>5.5263157894736841</v>
      </c>
      <c r="N90" s="146" t="s">
        <v>633</v>
      </c>
    </row>
    <row r="91" spans="1:14" x14ac:dyDescent="0.25">
      <c r="A91" s="147" t="s">
        <v>377</v>
      </c>
      <c r="B91" s="148"/>
      <c r="C91" s="148"/>
      <c r="D91" s="148"/>
      <c r="E91" s="148"/>
      <c r="F91" s="148"/>
      <c r="G91" s="167">
        <v>1408</v>
      </c>
      <c r="H91" s="168"/>
      <c r="I91" s="168"/>
      <c r="J91" s="168"/>
      <c r="K91" s="167">
        <v>15557</v>
      </c>
      <c r="L91" s="169"/>
      <c r="M91" s="167">
        <f ca="1">IF(ISNUMBER(INDIRECT("K" &amp; ROW())/INDIRECT("G" &amp; ROW())),INDIRECT("K" &amp; ROW())/INDIRECT("G" &amp; ROW()), " ")</f>
        <v>11.049005681818182</v>
      </c>
      <c r="N91" s="149" t="s">
        <v>633</v>
      </c>
    </row>
    <row r="92" spans="1:14" x14ac:dyDescent="0.25">
      <c r="A92" s="147" t="s">
        <v>378</v>
      </c>
      <c r="B92" s="148"/>
      <c r="C92" s="148"/>
      <c r="D92" s="148"/>
      <c r="E92" s="148"/>
      <c r="F92" s="148"/>
      <c r="G92" s="167">
        <v>836</v>
      </c>
      <c r="H92" s="168"/>
      <c r="I92" s="168"/>
      <c r="J92" s="168"/>
      <c r="K92" s="167">
        <v>9241</v>
      </c>
      <c r="L92" s="169"/>
      <c r="M92" s="167">
        <f ca="1">IF(ISNUMBER(INDIRECT("K" &amp; ROW())/INDIRECT("G" &amp; ROW())),INDIRECT("K" &amp; ROW())/INDIRECT("G" &amp; ROW()), " ")</f>
        <v>11.053827751196172</v>
      </c>
      <c r="N92" s="149" t="s">
        <v>633</v>
      </c>
    </row>
    <row r="93" spans="1:14" x14ac:dyDescent="0.25">
      <c r="A93" s="147" t="s">
        <v>379</v>
      </c>
      <c r="B93" s="148"/>
      <c r="C93" s="148"/>
      <c r="D93" s="148"/>
      <c r="E93" s="148"/>
      <c r="F93" s="148"/>
      <c r="G93" s="167"/>
      <c r="H93" s="168"/>
      <c r="I93" s="168"/>
      <c r="J93" s="168"/>
      <c r="K93" s="167"/>
      <c r="L93" s="169"/>
      <c r="M93" s="167" t="str">
        <f ca="1">IF(ISNUMBER(INDIRECT("K" &amp; ROW())/INDIRECT("G" &amp; ROW())),INDIRECT("K" &amp; ROW())/INDIRECT("G" &amp; ROW()), " ")</f>
        <v xml:space="preserve"> </v>
      </c>
      <c r="N93" s="149" t="s">
        <v>633</v>
      </c>
    </row>
    <row r="94" spans="1:14" ht="30" customHeight="1" x14ac:dyDescent="0.25">
      <c r="A94" s="144" t="s">
        <v>380</v>
      </c>
      <c r="B94" s="145"/>
      <c r="C94" s="145"/>
      <c r="D94" s="145"/>
      <c r="E94" s="145"/>
      <c r="F94" s="145"/>
      <c r="G94" s="164">
        <v>225</v>
      </c>
      <c r="H94" s="165"/>
      <c r="I94" s="165"/>
      <c r="J94" s="165"/>
      <c r="K94" s="164">
        <v>1944</v>
      </c>
      <c r="L94" s="166"/>
      <c r="M94" s="164">
        <f ca="1">IF(ISNUMBER(INDIRECT("K" &amp; ROW())/INDIRECT("G" &amp; ROW())),INDIRECT("K" &amp; ROW())/INDIRECT("G" &amp; ROW()), " ")</f>
        <v>8.64</v>
      </c>
      <c r="N94" s="146" t="s">
        <v>633</v>
      </c>
    </row>
    <row r="95" spans="1:14" ht="30" customHeight="1" x14ac:dyDescent="0.25">
      <c r="A95" s="144" t="s">
        <v>381</v>
      </c>
      <c r="B95" s="145"/>
      <c r="C95" s="145"/>
      <c r="D95" s="145"/>
      <c r="E95" s="145"/>
      <c r="F95" s="145"/>
      <c r="G95" s="164">
        <v>5776</v>
      </c>
      <c r="H95" s="165"/>
      <c r="I95" s="165"/>
      <c r="J95" s="165"/>
      <c r="K95" s="164">
        <v>42340</v>
      </c>
      <c r="L95" s="166"/>
      <c r="M95" s="164">
        <f ca="1">IF(ISNUMBER(INDIRECT("K" &amp; ROW())/INDIRECT("G" &amp; ROW())),INDIRECT("K" &amp; ROW())/INDIRECT("G" &amp; ROW()), " ")</f>
        <v>7.3303324099722991</v>
      </c>
      <c r="N95" s="146" t="s">
        <v>633</v>
      </c>
    </row>
    <row r="96" spans="1:14" ht="30" customHeight="1" x14ac:dyDescent="0.25">
      <c r="A96" s="144" t="s">
        <v>382</v>
      </c>
      <c r="B96" s="145"/>
      <c r="C96" s="145"/>
      <c r="D96" s="145"/>
      <c r="E96" s="145"/>
      <c r="F96" s="145"/>
      <c r="G96" s="164">
        <v>151</v>
      </c>
      <c r="H96" s="165"/>
      <c r="I96" s="165"/>
      <c r="J96" s="165"/>
      <c r="K96" s="164">
        <v>1162</v>
      </c>
      <c r="L96" s="166"/>
      <c r="M96" s="164">
        <f ca="1">IF(ISNUMBER(INDIRECT("K" &amp; ROW())/INDIRECT("G" &amp; ROW())),INDIRECT("K" &amp; ROW())/INDIRECT("G" &amp; ROW()), " ")</f>
        <v>7.6953642384105958</v>
      </c>
      <c r="N96" s="146" t="s">
        <v>633</v>
      </c>
    </row>
    <row r="97" spans="1:14" x14ac:dyDescent="0.25">
      <c r="A97" s="144" t="s">
        <v>383</v>
      </c>
      <c r="B97" s="145"/>
      <c r="C97" s="145"/>
      <c r="D97" s="145"/>
      <c r="E97" s="145"/>
      <c r="F97" s="145"/>
      <c r="G97" s="164">
        <v>218</v>
      </c>
      <c r="H97" s="165"/>
      <c r="I97" s="165"/>
      <c r="J97" s="165"/>
      <c r="K97" s="164">
        <v>1929</v>
      </c>
      <c r="L97" s="166"/>
      <c r="M97" s="164">
        <f ca="1">IF(ISNUMBER(INDIRECT("K" &amp; ROW())/INDIRECT("G" &amp; ROW())),INDIRECT("K" &amp; ROW())/INDIRECT("G" &amp; ROW()), " ")</f>
        <v>8.8486238532110093</v>
      </c>
      <c r="N97" s="146" t="s">
        <v>633</v>
      </c>
    </row>
    <row r="98" spans="1:14" x14ac:dyDescent="0.25">
      <c r="A98" s="144" t="s">
        <v>384</v>
      </c>
      <c r="B98" s="145"/>
      <c r="C98" s="145"/>
      <c r="D98" s="145"/>
      <c r="E98" s="145"/>
      <c r="F98" s="145"/>
      <c r="G98" s="164">
        <v>6370</v>
      </c>
      <c r="H98" s="165"/>
      <c r="I98" s="165"/>
      <c r="J98" s="165"/>
      <c r="K98" s="164">
        <v>47375</v>
      </c>
      <c r="L98" s="166"/>
      <c r="M98" s="164">
        <f ca="1">IF(ISNUMBER(INDIRECT("K" &amp; ROW())/INDIRECT("G" &amp; ROW())),INDIRECT("K" &amp; ROW())/INDIRECT("G" &amp; ROW()), " ")</f>
        <v>7.4372056514913654</v>
      </c>
      <c r="N98" s="146" t="s">
        <v>633</v>
      </c>
    </row>
    <row r="99" spans="1:14" ht="30" customHeight="1" x14ac:dyDescent="0.25">
      <c r="A99" s="144" t="s">
        <v>385</v>
      </c>
      <c r="B99" s="145"/>
      <c r="C99" s="145"/>
      <c r="D99" s="145"/>
      <c r="E99" s="145"/>
      <c r="F99" s="145"/>
      <c r="G99" s="164">
        <v>555.02</v>
      </c>
      <c r="H99" s="165"/>
      <c r="I99" s="165"/>
      <c r="J99" s="165"/>
      <c r="K99" s="164">
        <v>1989.81</v>
      </c>
      <c r="L99" s="166"/>
      <c r="M99" s="164">
        <f ca="1">IF(ISNUMBER(INDIRECT("K" &amp; ROW())/INDIRECT("G" &amp; ROW())),INDIRECT("K" &amp; ROW())/INDIRECT("G" &amp; ROW()), " ")</f>
        <v>3.5851140499441461</v>
      </c>
      <c r="N99" s="146" t="s">
        <v>633</v>
      </c>
    </row>
    <row r="100" spans="1:14" x14ac:dyDescent="0.25">
      <c r="A100" s="147" t="s">
        <v>386</v>
      </c>
      <c r="B100" s="148"/>
      <c r="C100" s="148"/>
      <c r="D100" s="148"/>
      <c r="E100" s="148"/>
      <c r="F100" s="148"/>
      <c r="G100" s="167">
        <v>6925.02</v>
      </c>
      <c r="H100" s="168"/>
      <c r="I100" s="168"/>
      <c r="J100" s="168"/>
      <c r="K100" s="167">
        <v>49364.81</v>
      </c>
      <c r="L100" s="169"/>
      <c r="M100" s="167">
        <f ca="1">IF(ISNUMBER(INDIRECT("K" &amp; ROW())/INDIRECT("G" &amp; ROW())),INDIRECT("K" &amp; ROW())/INDIRECT("G" &amp; ROW()), " ")</f>
        <v>7.1284718311282846</v>
      </c>
      <c r="N100" s="149" t="s">
        <v>633</v>
      </c>
    </row>
    <row r="101" spans="1:14" x14ac:dyDescent="0.25">
      <c r="A101" s="48"/>
      <c r="G101" s="67"/>
      <c r="H101" s="68"/>
      <c r="I101" s="68"/>
      <c r="J101" s="68"/>
      <c r="K101" s="67"/>
      <c r="L101" s="69"/>
      <c r="M101" s="67"/>
      <c r="N101" s="48"/>
    </row>
    <row r="102" spans="1:14" x14ac:dyDescent="0.25">
      <c r="A102" s="28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70"/>
      <c r="M102" s="29"/>
      <c r="N102" s="29"/>
    </row>
    <row r="103" spans="1:14" x14ac:dyDescent="0.25">
      <c r="A103" s="75" t="s">
        <v>69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70"/>
      <c r="M103" s="29"/>
      <c r="N103" s="29"/>
    </row>
    <row r="104" spans="1:14" x14ac:dyDescent="0.25">
      <c r="A104" s="3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70"/>
      <c r="M104" s="29"/>
      <c r="N104" s="29"/>
    </row>
    <row r="105" spans="1:14" x14ac:dyDescent="0.25">
      <c r="A105" s="75" t="s">
        <v>70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70"/>
      <c r="M105" s="29"/>
      <c r="N105" s="29"/>
    </row>
  </sheetData>
  <mergeCells count="48">
    <mergeCell ref="A98:F98"/>
    <mergeCell ref="A99:F99"/>
    <mergeCell ref="A100:F100"/>
    <mergeCell ref="A92:F92"/>
    <mergeCell ref="A93:F93"/>
    <mergeCell ref="A94:F94"/>
    <mergeCell ref="A95:F95"/>
    <mergeCell ref="A96:F96"/>
    <mergeCell ref="A97:F97"/>
    <mergeCell ref="A86:F86"/>
    <mergeCell ref="A87:F87"/>
    <mergeCell ref="A88:F88"/>
    <mergeCell ref="A89:F89"/>
    <mergeCell ref="A90:F90"/>
    <mergeCell ref="A91:F91"/>
    <mergeCell ref="A24:N24"/>
    <mergeCell ref="A25:N25"/>
    <mergeCell ref="A34:N34"/>
    <mergeCell ref="A40:N40"/>
    <mergeCell ref="A81:N81"/>
    <mergeCell ref="A82:N82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M20:M22"/>
    <mergeCell ref="J13:K13"/>
    <mergeCell ref="J14:K14"/>
    <mergeCell ref="N20:N22"/>
    <mergeCell ref="D21:D22"/>
    <mergeCell ref="H21:I21"/>
    <mergeCell ref="J21:K21"/>
    <mergeCell ref="G15:H15"/>
    <mergeCell ref="J15:K15"/>
    <mergeCell ref="A20:A22"/>
    <mergeCell ref="B20:B22"/>
    <mergeCell ref="C20:C22"/>
    <mergeCell ref="E20:E22"/>
    <mergeCell ref="F20:G21"/>
    <mergeCell ref="H20:K20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106680</xdr:rowOff>
                  </from>
                  <to>
                    <xdr:col>1</xdr:col>
                    <xdr:colOff>998220</xdr:colOff>
                    <xdr:row>16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Ведомость ресурсов</vt:lpstr>
      <vt:lpstr>'Ведомость ресурсов'!Заголовки_для_печати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2010-11-13T04:27:57Z</cp:lastPrinted>
  <dcterms:created xsi:type="dcterms:W3CDTF">2003-01-28T12:33:10Z</dcterms:created>
  <dcterms:modified xsi:type="dcterms:W3CDTF">2015-04-24T13:14:59Z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