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5" i="16"/>
  <c r="M37" i="16"/>
  <c r="M42" i="16"/>
  <c r="M43" i="16"/>
  <c r="M41" i="16"/>
  <c r="M40" i="16"/>
  <c r="M38" i="16"/>
  <c r="M36" i="16"/>
  <c r="M34" i="16"/>
  <c r="M3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<sst xmlns="http://schemas.openxmlformats.org/spreadsheetml/2006/main" count="240" uniqueCount="157">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</sst>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9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36" t="s">
        <v>38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2:27" s="33" customFormat="1" ht="15.6" x14ac:dyDescent="0.3">
      <c r="B22" s="136" t="s">
        <v>67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2:27" s="29" customFormat="1" ht="11.4" x14ac:dyDescent="0.2">
      <c r="B23" s="137" t="s">
        <v>156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</row>
    <row r="24" spans="2:27" s="34" customFormat="1" ht="11.4" x14ac:dyDescent="0.2">
      <c r="B24" s="138" t="s">
        <v>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1">
        <f>703.76/1000</f>
        <v>0.70375999999999994</v>
      </c>
      <c r="I27" s="122"/>
      <c r="J27" s="35" t="s">
        <v>6</v>
      </c>
      <c r="K27" s="123">
        <f>7438.75/1000</f>
        <v>7.4387499999999998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1">
        <f>703.76/1000</f>
        <v>0.70375999999999994</v>
      </c>
      <c r="I29" s="122"/>
      <c r="J29" s="35" t="s">
        <v>6</v>
      </c>
      <c r="K29" s="123">
        <f>7438.75/1000</f>
        <v>7.4387499999999998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1">
        <f>(W14+W15)/1000</f>
        <v>2.281E-2</v>
      </c>
      <c r="I30" s="122"/>
      <c r="J30" s="35" t="s">
        <v>8</v>
      </c>
      <c r="K30" s="123">
        <f>(X14+X15)/1000</f>
        <v>2.281E-2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1">
        <f>266.67/1000</f>
        <v>0.26667000000000002</v>
      </c>
      <c r="I31" s="122"/>
      <c r="J31" s="35" t="s">
        <v>6</v>
      </c>
      <c r="K31" s="123">
        <f>2939.04/1000</f>
        <v>2.9390399999999999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41" t="s">
        <v>61</v>
      </c>
      <c r="B36" s="142"/>
      <c r="C36" s="145" t="s">
        <v>11</v>
      </c>
      <c r="D36" s="145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 x14ac:dyDescent="0.3">
      <c r="A37" s="145" t="s">
        <v>62</v>
      </c>
      <c r="B37" s="143" t="s">
        <v>63</v>
      </c>
      <c r="C37" s="147"/>
      <c r="D37" s="147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46"/>
      <c r="B38" s="144"/>
      <c r="C38" s="146"/>
      <c r="D38" s="146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48" t="s">
        <v>71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132.09</v>
      </c>
      <c r="J42" s="84"/>
      <c r="K42" s="84" t="s">
        <v>80</v>
      </c>
      <c r="L42" s="85">
        <v>1455.75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31.24</v>
      </c>
      <c r="J44" s="84"/>
      <c r="K44" s="84" t="s">
        <v>90</v>
      </c>
      <c r="L44" s="85">
        <v>344.3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22.11</v>
      </c>
      <c r="J47" s="90"/>
      <c r="K47" s="90" t="s">
        <v>105</v>
      </c>
      <c r="L47" s="91">
        <v>243.64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50" t="s">
        <v>106</v>
      </c>
      <c r="B48" s="151"/>
      <c r="C48" s="151"/>
      <c r="D48" s="151"/>
      <c r="E48" s="151"/>
      <c r="F48" s="151"/>
      <c r="G48" s="151"/>
      <c r="H48" s="92">
        <v>303.75</v>
      </c>
      <c r="I48" s="92" t="s">
        <v>107</v>
      </c>
      <c r="J48" s="92"/>
      <c r="K48" s="92">
        <v>3030.19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50" t="s">
        <v>109</v>
      </c>
      <c r="B49" s="151"/>
      <c r="C49" s="151"/>
      <c r="D49" s="151"/>
      <c r="E49" s="151"/>
      <c r="F49" s="151"/>
      <c r="G49" s="151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50" t="s">
        <v>110</v>
      </c>
      <c r="B50" s="151"/>
      <c r="C50" s="151"/>
      <c r="D50" s="151"/>
      <c r="E50" s="151"/>
      <c r="F50" s="151"/>
      <c r="G50" s="151"/>
      <c r="H50" s="92">
        <v>266.67</v>
      </c>
      <c r="I50" s="92"/>
      <c r="J50" s="92"/>
      <c r="K50" s="92">
        <v>2939.04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50" t="s">
        <v>111</v>
      </c>
      <c r="B51" s="151"/>
      <c r="C51" s="151"/>
      <c r="D51" s="151"/>
      <c r="E51" s="151"/>
      <c r="F51" s="151"/>
      <c r="G51" s="151"/>
      <c r="H51" s="92">
        <v>37.08</v>
      </c>
      <c r="I51" s="92"/>
      <c r="J51" s="92"/>
      <c r="K51" s="92">
        <v>91.15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39" t="s">
        <v>112</v>
      </c>
      <c r="B52" s="140"/>
      <c r="C52" s="140"/>
      <c r="D52" s="140"/>
      <c r="E52" s="140"/>
      <c r="F52" s="140"/>
      <c r="G52" s="140"/>
      <c r="H52" s="93">
        <v>226.67</v>
      </c>
      <c r="I52" s="93"/>
      <c r="J52" s="93"/>
      <c r="K52" s="93">
        <v>2498.1799999999998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39" t="s">
        <v>113</v>
      </c>
      <c r="B53" s="140"/>
      <c r="C53" s="140"/>
      <c r="D53" s="140"/>
      <c r="E53" s="140"/>
      <c r="F53" s="140"/>
      <c r="G53" s="140"/>
      <c r="H53" s="93">
        <v>173.34</v>
      </c>
      <c r="I53" s="93"/>
      <c r="J53" s="93"/>
      <c r="K53" s="93">
        <v>1910.38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39" t="s">
        <v>114</v>
      </c>
      <c r="B54" s="140"/>
      <c r="C54" s="140"/>
      <c r="D54" s="140"/>
      <c r="E54" s="140"/>
      <c r="F54" s="140"/>
      <c r="G54" s="140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50" t="s">
        <v>115</v>
      </c>
      <c r="B55" s="151"/>
      <c r="C55" s="151"/>
      <c r="D55" s="151"/>
      <c r="E55" s="151"/>
      <c r="F55" s="151"/>
      <c r="G55" s="151"/>
      <c r="H55" s="92">
        <v>703.76</v>
      </c>
      <c r="I55" s="92"/>
      <c r="J55" s="92"/>
      <c r="K55" s="92">
        <v>7438.75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50" t="s">
        <v>116</v>
      </c>
      <c r="B56" s="151"/>
      <c r="C56" s="151"/>
      <c r="D56" s="151"/>
      <c r="E56" s="151"/>
      <c r="F56" s="151"/>
      <c r="G56" s="151"/>
      <c r="H56" s="92">
        <v>703.76</v>
      </c>
      <c r="I56" s="92"/>
      <c r="J56" s="92"/>
      <c r="K56" s="92">
        <v>7438.75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39" t="s">
        <v>117</v>
      </c>
      <c r="B57" s="140"/>
      <c r="C57" s="140"/>
      <c r="D57" s="140"/>
      <c r="E57" s="140"/>
      <c r="F57" s="140"/>
      <c r="G57" s="140"/>
      <c r="H57" s="93">
        <v>703.76</v>
      </c>
      <c r="I57" s="93"/>
      <c r="J57" s="93"/>
      <c r="K57" s="93">
        <v>7438.75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37" t="s">
        <v>34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37" t="s">
        <v>68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8" t="s">
        <v>4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1">
        <f>703.76/1000</f>
        <v>0.70375999999999994</v>
      </c>
      <c r="H11" s="122"/>
      <c r="I11" s="55" t="s">
        <v>6</v>
      </c>
      <c r="J11" s="123">
        <f>7438.75/1000</f>
        <v>7.4387499999999998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5">
        <f>703.76/1000</f>
        <v>0.70375999999999994</v>
      </c>
      <c r="H13" s="166"/>
      <c r="I13" s="55" t="s">
        <v>6</v>
      </c>
      <c r="J13" s="123">
        <f>7438.75/1000</f>
        <v>7.4387499999999998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1">
        <f>(O14+O15)/1000</f>
        <v>2.281E-2</v>
      </c>
      <c r="H14" s="122"/>
      <c r="I14" s="55" t="s">
        <v>8</v>
      </c>
      <c r="J14" s="123">
        <f>(P14+P15)/1000</f>
        <v>2.281E-2</v>
      </c>
      <c r="K14" s="124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8">
        <f>266.67/1000</f>
        <v>0.26667000000000002</v>
      </c>
      <c r="H15" s="159"/>
      <c r="I15" s="55" t="s">
        <v>6</v>
      </c>
      <c r="J15" s="123">
        <f>2939.04/1000</f>
        <v>2.9390399999999999</v>
      </c>
      <c r="K15" s="124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45" t="s">
        <v>10</v>
      </c>
      <c r="B20" s="145" t="s">
        <v>0</v>
      </c>
      <c r="C20" s="145" t="s">
        <v>22</v>
      </c>
      <c r="D20" s="62" t="s">
        <v>23</v>
      </c>
      <c r="E20" s="145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45" t="s">
        <v>27</v>
      </c>
      <c r="N20" s="145" t="s">
        <v>28</v>
      </c>
    </row>
    <row r="21" spans="1:23" s="33" customFormat="1" ht="19.5" customHeight="1" thickBot="1" x14ac:dyDescent="0.3">
      <c r="A21" s="147"/>
      <c r="B21" s="147"/>
      <c r="C21" s="147"/>
      <c r="D21" s="145" t="s">
        <v>33</v>
      </c>
      <c r="E21" s="147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7"/>
      <c r="N21" s="147"/>
    </row>
    <row r="22" spans="1:23" s="33" customFormat="1" ht="19.5" customHeight="1" x14ac:dyDescent="0.25">
      <c r="A22" s="147"/>
      <c r="B22" s="147"/>
      <c r="C22" s="147"/>
      <c r="D22" s="147"/>
      <c r="E22" s="14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7"/>
      <c r="N22" s="14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7" t="s">
        <v>118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 x14ac:dyDescent="0.25">
      <c r="A25" s="148" t="s">
        <v>119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3.57</v>
      </c>
      <c r="F26" s="84" t="s">
        <v>123</v>
      </c>
      <c r="G26" s="84">
        <v>35.200000000000003</v>
      </c>
      <c r="H26" s="98"/>
      <c r="I26" s="98"/>
      <c r="J26" s="84" t="s">
        <v>124</v>
      </c>
      <c r="K26" s="84">
        <v>387.99</v>
      </c>
      <c r="L26" s="99"/>
      <c r="M26" s="98">
        <f>IF(ISNUMBER(K26/G26),IF(NOT(K26/G26=0),K26/G26, " "), " ")</f>
        <v>11.022443181818181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0.64</v>
      </c>
      <c r="F27" s="84" t="s">
        <v>127</v>
      </c>
      <c r="G27" s="84">
        <v>6.9</v>
      </c>
      <c r="H27" s="98"/>
      <c r="I27" s="98"/>
      <c r="J27" s="84" t="s">
        <v>128</v>
      </c>
      <c r="K27" s="84">
        <v>76.069999999999993</v>
      </c>
      <c r="L27" s="99"/>
      <c r="M27" s="98">
        <f>IF(ISNUMBER(K27/G27),IF(NOT(K27/G27=0),K27/G27, " "), " ")</f>
        <v>11.024637681159419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2.17</v>
      </c>
      <c r="F28" s="84" t="s">
        <v>131</v>
      </c>
      <c r="G28" s="84">
        <v>24.89</v>
      </c>
      <c r="H28" s="98"/>
      <c r="I28" s="98"/>
      <c r="J28" s="84" t="s">
        <v>132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16.43</v>
      </c>
      <c r="F29" s="84" t="s">
        <v>135</v>
      </c>
      <c r="G29" s="84">
        <v>199.79</v>
      </c>
      <c r="H29" s="98"/>
      <c r="I29" s="98"/>
      <c r="J29" s="84" t="s">
        <v>136</v>
      </c>
      <c r="K29" s="84">
        <v>2201.79</v>
      </c>
      <c r="L29" s="99"/>
      <c r="M29" s="98">
        <f>IF(ISNUMBER(K29/G29),IF(NOT(K29/G29=0),K29/G29, " "), " ")</f>
        <v>11.020521547625007</v>
      </c>
      <c r="N29" s="96"/>
    </row>
    <row r="30" spans="1:23" ht="19.350000000000001" customHeight="1" x14ac:dyDescent="0.25">
      <c r="A30" s="148" t="s">
        <v>137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0.9</v>
      </c>
      <c r="F31" s="84" t="s">
        <v>141</v>
      </c>
      <c r="G31" s="84">
        <v>26.55</v>
      </c>
      <c r="H31" s="98">
        <v>58.8</v>
      </c>
      <c r="I31" s="98">
        <v>52.92</v>
      </c>
      <c r="J31" s="84" t="s">
        <v>142</v>
      </c>
      <c r="K31" s="84">
        <v>54.14</v>
      </c>
      <c r="L31" s="99"/>
      <c r="M31" s="98">
        <f>IF(ISNUMBER(K31/G31),IF(NOT(K31/G31=0),K31/G31, " "), " ")</f>
        <v>2.039171374764595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50" t="s">
        <v>106</v>
      </c>
      <c r="B34" s="151"/>
      <c r="C34" s="151"/>
      <c r="D34" s="151"/>
      <c r="E34" s="151"/>
      <c r="F34" s="151"/>
      <c r="G34" s="106">
        <v>303.75</v>
      </c>
      <c r="H34" s="107"/>
      <c r="I34" s="107"/>
      <c r="J34" s="107"/>
      <c r="K34" s="106">
        <v>3030.19</v>
      </c>
      <c r="L34" s="108"/>
      <c r="M34" s="106">
        <f t="shared" ref="M34:M43" ca="1" si="0">IF(ISNUMBER(INDIRECT("K" &amp; ROW())/INDIRECT("G" &amp; ROW())),INDIRECT("K" &amp; ROW())/INDIRECT("G" &amp; ROW()), " ")</f>
        <v>9.9759341563786013</v>
      </c>
      <c r="N34" s="92" t="s">
        <v>155</v>
      </c>
    </row>
    <row r="35" spans="1:14" x14ac:dyDescent="0.25">
      <c r="A35" s="150" t="s">
        <v>109</v>
      </c>
      <c r="B35" s="151"/>
      <c r="C35" s="151"/>
      <c r="D35" s="151"/>
      <c r="E35" s="151"/>
      <c r="F35" s="151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50" t="s">
        <v>110</v>
      </c>
      <c r="B36" s="151"/>
      <c r="C36" s="151"/>
      <c r="D36" s="151"/>
      <c r="E36" s="151"/>
      <c r="F36" s="151"/>
      <c r="G36" s="106">
        <v>266.67</v>
      </c>
      <c r="H36" s="107"/>
      <c r="I36" s="107"/>
      <c r="J36" s="107"/>
      <c r="K36" s="106">
        <v>2939.04</v>
      </c>
      <c r="L36" s="108"/>
      <c r="M36" s="106">
        <f t="shared" ca="1" si="0"/>
        <v>11.021262234222071</v>
      </c>
      <c r="N36" s="92" t="s">
        <v>155</v>
      </c>
    </row>
    <row r="37" spans="1:14" x14ac:dyDescent="0.25">
      <c r="A37" s="150" t="s">
        <v>111</v>
      </c>
      <c r="B37" s="151"/>
      <c r="C37" s="151"/>
      <c r="D37" s="151"/>
      <c r="E37" s="151"/>
      <c r="F37" s="151"/>
      <c r="G37" s="106">
        <v>37.08</v>
      </c>
      <c r="H37" s="107"/>
      <c r="I37" s="107"/>
      <c r="J37" s="107"/>
      <c r="K37" s="106">
        <v>91.15</v>
      </c>
      <c r="L37" s="108"/>
      <c r="M37" s="106">
        <f t="shared" ca="1" si="0"/>
        <v>2.4581984897518883</v>
      </c>
      <c r="N37" s="92" t="s">
        <v>155</v>
      </c>
    </row>
    <row r="38" spans="1:14" x14ac:dyDescent="0.25">
      <c r="A38" s="139" t="s">
        <v>112</v>
      </c>
      <c r="B38" s="140"/>
      <c r="C38" s="140"/>
      <c r="D38" s="140"/>
      <c r="E38" s="140"/>
      <c r="F38" s="140"/>
      <c r="G38" s="109">
        <v>226.67</v>
      </c>
      <c r="H38" s="110"/>
      <c r="I38" s="110"/>
      <c r="J38" s="110"/>
      <c r="K38" s="109">
        <v>2498.1799999999998</v>
      </c>
      <c r="L38" s="111"/>
      <c r="M38" s="109">
        <f t="shared" ca="1" si="0"/>
        <v>11.021220276172409</v>
      </c>
      <c r="N38" s="93" t="s">
        <v>155</v>
      </c>
    </row>
    <row r="39" spans="1:14" x14ac:dyDescent="0.25">
      <c r="A39" s="139" t="s">
        <v>113</v>
      </c>
      <c r="B39" s="140"/>
      <c r="C39" s="140"/>
      <c r="D39" s="140"/>
      <c r="E39" s="140"/>
      <c r="F39" s="140"/>
      <c r="G39" s="109">
        <v>173.34</v>
      </c>
      <c r="H39" s="110"/>
      <c r="I39" s="110"/>
      <c r="J39" s="110"/>
      <c r="K39" s="109">
        <v>1910.38</v>
      </c>
      <c r="L39" s="111"/>
      <c r="M39" s="109">
        <f t="shared" ca="1" si="0"/>
        <v>11.020999192338756</v>
      </c>
      <c r="N39" s="93" t="s">
        <v>155</v>
      </c>
    </row>
    <row r="40" spans="1:14" x14ac:dyDescent="0.25">
      <c r="A40" s="139" t="s">
        <v>114</v>
      </c>
      <c r="B40" s="140"/>
      <c r="C40" s="140"/>
      <c r="D40" s="140"/>
      <c r="E40" s="140"/>
      <c r="F40" s="140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50" t="s">
        <v>115</v>
      </c>
      <c r="B41" s="151"/>
      <c r="C41" s="151"/>
      <c r="D41" s="151"/>
      <c r="E41" s="151"/>
      <c r="F41" s="151"/>
      <c r="G41" s="106">
        <v>703.76</v>
      </c>
      <c r="H41" s="107"/>
      <c r="I41" s="107"/>
      <c r="J41" s="107"/>
      <c r="K41" s="106">
        <v>7438.75</v>
      </c>
      <c r="L41" s="108"/>
      <c r="M41" s="106">
        <f t="shared" ca="1" si="0"/>
        <v>10.570009662384905</v>
      </c>
      <c r="N41" s="92" t="s">
        <v>155</v>
      </c>
    </row>
    <row r="42" spans="1:14" x14ac:dyDescent="0.25">
      <c r="A42" s="150" t="s">
        <v>116</v>
      </c>
      <c r="B42" s="151"/>
      <c r="C42" s="151"/>
      <c r="D42" s="151"/>
      <c r="E42" s="151"/>
      <c r="F42" s="151"/>
      <c r="G42" s="106">
        <v>703.76</v>
      </c>
      <c r="H42" s="107"/>
      <c r="I42" s="107"/>
      <c r="J42" s="107"/>
      <c r="K42" s="106">
        <v>7438.75</v>
      </c>
      <c r="L42" s="108"/>
      <c r="M42" s="106">
        <f t="shared" ca="1" si="0"/>
        <v>10.570009662384905</v>
      </c>
      <c r="N42" s="92" t="s">
        <v>155</v>
      </c>
    </row>
    <row r="43" spans="1:14" x14ac:dyDescent="0.25">
      <c r="A43" s="139" t="s">
        <v>117</v>
      </c>
      <c r="B43" s="140"/>
      <c r="C43" s="140"/>
      <c r="D43" s="140"/>
      <c r="E43" s="140"/>
      <c r="F43" s="140"/>
      <c r="G43" s="109">
        <v>703.76</v>
      </c>
      <c r="H43" s="110"/>
      <c r="I43" s="110"/>
      <c r="J43" s="110"/>
      <c r="K43" s="109">
        <v>7438.75</v>
      </c>
      <c r="L43" s="111"/>
      <c r="M43" s="109">
        <f t="shared" ca="1" si="0"/>
        <v>10.570009662384905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