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/>
</workbook>
</file>

<file path=xl/calcChain.xml><?xml version="1.0" encoding="utf-8"?>
<calcChain xmlns="http://schemas.openxmlformats.org/spreadsheetml/2006/main">
  <c r="M26" i="16" l="1"/>
  <c r="M27" i="16"/>
  <c r="M28" i="16"/>
  <c r="M29" i="16"/>
  <c r="M31" i="16"/>
  <c r="M32" i="16"/>
  <c r="M33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60" i="8"/>
  <c r="K59" i="8"/>
  <c r="H60" i="8"/>
  <c r="H59" i="8"/>
  <c r="J14" i="16"/>
  <c r="G14" i="16"/>
  <c r="K30" i="8"/>
  <c r="H30" i="8"/>
  <c r="A18" i="16"/>
  <c r="B34" i="8"/>
  <c r="M34" i="16"/>
  <c r="M39" i="16"/>
  <c r="M37" i="16"/>
  <c r="M38" i="16"/>
  <c r="M43" i="16"/>
  <c r="M41" i="16"/>
  <c r="M35" i="16"/>
  <c r="M40" i="16"/>
  <c r="M42" i="16"/>
  <c r="M36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48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48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48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48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48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48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48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62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64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34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3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3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4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48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<sst xmlns="http://schemas.openxmlformats.org/spreadsheetml/2006/main" count="240" uniqueCount="157">
  <si>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</si>
  <si>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</si>
  <si>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</si>
  <si>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</si>
  <si>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</si>
  <si>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</si>
  <si>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</si>
  <si>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</si>
  <si>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</si>
  <si>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</si>
  <si>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</si>
  <si>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</si>
  <si>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</si>
  <si>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</si>
  <si>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</si>
  <si>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</si>
  <si>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</si>
  <si>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</si>
  <si>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</si>
  <si>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</si>
  <si>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</si>
  <si>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</si>
  <si>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</si>
  <si>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</si>
  <si>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</si>
  <si>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</si>
  <si>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</si>
  <si>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</si>
  <si>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</si>
  <si>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</si>
  <si>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</si>
  <si>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</si>
  <si>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</si>
  <si>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</si>
  <si>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</si>
  <si>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</si>
  <si>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</si>
  <si>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</si>
  <si>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</si>
  <si>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</si>
  <si>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</si>
  <si>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</si>
  <si>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</si>
  <si>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</si>
  <si>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</si>
  <si>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</si>
  <si>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</si>
  <si>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</si>
  <si>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</si>
  <si>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</si>
  <si>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</si>
  <si>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</si>
  <si>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</si>
  <si>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</si>
  <si>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</si>
  <si>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</si>
  <si>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</si>
  <si>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</si>
  <si>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</si>
  <si>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</si>
  <si>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</si>
  <si>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</si>
  <si>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</si>
  <si>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</si>
  <si>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</si>
  <si>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</si>
  <si>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31.12.2014</t>
  </si>
  <si>
    <t>О ПРИЕМКЕ ВЫПОЛНЕННЫХ РАБОТ за Декабрь 2014</t>
  </si>
  <si>
    <t>на Мира 1</t>
  </si>
  <si>
    <t>Сдал:  _________________ //</t>
  </si>
  <si>
    <t>Принял:  _________________ //</t>
  </si>
  <si>
    <t>Раздел 1. Обслуживание электроустановок и электрооборудования</t>
  </si>
  <si>
    <t>ТЕРр67-15-1
Ревизия  силового предохранительного шкафа
100 шт.
НР 85% от ФОТ
СП 65% от ФОТ</t>
  </si>
  <si>
    <t>0,01
85
65</t>
  </si>
  <si>
    <t>67,68
57,53
43,99</t>
  </si>
  <si>
    <t>745,9
634,02
484,84</t>
  </si>
  <si>
    <t>Р</t>
  </si>
  <si>
    <t>ТЕРр67-13-1
Ревизия групповых щитков на лестничной клетке без ремонта автоматов
100 шт.
НР 85% от ФОТ
СП 65% от ФОТ</t>
  </si>
  <si>
    <t>0,09
85
65</t>
  </si>
  <si>
    <t>132,09
112,28
85,86</t>
  </si>
  <si>
    <t>1455,75
1237,39
946,24</t>
  </si>
  <si>
    <t>ТЕРр67-11-1
Смена патронов
100 шт.
НР 85% от ФОТ
СП 65% от ФОТ</t>
  </si>
  <si>
    <t>390,46
_____
426</t>
  </si>
  <si>
    <t>8,16
3,32
2,54</t>
  </si>
  <si>
    <t>3,9
_____
4,26</t>
  </si>
  <si>
    <t>56,75
36,58
27,98</t>
  </si>
  <si>
    <t>43,04
_____
13,71</t>
  </si>
  <si>
    <t>ТЕРр67-11-1
Ревизия  патронов
100 шт.
390,46 = 816,46 - 100 x 4,26
НР 85% от ФОТ
СП 65% от ФОТ</t>
  </si>
  <si>
    <t>0,08
85
65</t>
  </si>
  <si>
    <t>31,24
26,55
20,31</t>
  </si>
  <si>
    <t>344,3
292,66
223,8</t>
  </si>
  <si>
    <t>ТЕРр67-5-1
Смена ламп: накаливания
100 шт.
НР 85% от ФОТ
СП 65% от ФОТ</t>
  </si>
  <si>
    <t>76,54
_____
295</t>
  </si>
  <si>
    <t>33,44
5,86
4,48</t>
  </si>
  <si>
    <t>6,89
_____
26,55</t>
  </si>
  <si>
    <t>130,09
64,56
49,37</t>
  </si>
  <si>
    <t>75,95
_____
54,14</t>
  </si>
  <si>
    <t>ТЕРр67-9-1
Смена: выключателей
100 шт.
НР 85% от ФОТ
СП 65% от ФОТ</t>
  </si>
  <si>
    <t>276,43
_____
627</t>
  </si>
  <si>
    <t>9,03
2,35
1,79</t>
  </si>
  <si>
    <t>2,76
_____
6,27</t>
  </si>
  <si>
    <t>53,76
25,89
19,8</t>
  </si>
  <si>
    <t>30,46
_____
23,3</t>
  </si>
  <si>
    <t>ТЕРр67-9-1
Ревизия  выключателей
100 шт.
276,43 = 903,43 - 100 x 6,27
НР 85% от ФОТ
СП 65% от ФОТ</t>
  </si>
  <si>
    <t>22,11
18,79
14,37</t>
  </si>
  <si>
    <t>243,64
207,09
158,37</t>
  </si>
  <si>
    <t>Итого прямые затраты по акту</t>
  </si>
  <si>
    <t>266,67
_____
37,08</t>
  </si>
  <si>
    <t>2939,04
_____
91,15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</si>
  <si>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</si>
  <si>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</si>
  <si>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</si>
  <si>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>Накладные расходы</t>
  </si>
  <si>
    <t>Сметная прибыль</t>
  </si>
  <si>
    <t>Итоги по акту:</t>
  </si>
  <si>
    <t xml:space="preserve">    Электромонтажные работы (ремонтно-строительные)</t>
  </si>
  <si>
    <t xml:space="preserve">    Итого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</si>
  <si>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</si>
  <si>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</si>
  <si>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</si>
  <si>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1-2-0</t>
  </si>
  <si>
    <t>Затраты труда рабочих (ср 2)</t>
  </si>
  <si>
    <t xml:space="preserve">чел.час
</t>
  </si>
  <si>
    <t xml:space="preserve">9,86
</t>
  </si>
  <si>
    <t xml:space="preserve">108,68
</t>
  </si>
  <si>
    <t>1-3-0</t>
  </si>
  <si>
    <t>Затраты труда рабочих (ср 3)</t>
  </si>
  <si>
    <t xml:space="preserve">10,78
</t>
  </si>
  <si>
    <t xml:space="preserve">118,86
</t>
  </si>
  <si>
    <t>1-3-5</t>
  </si>
  <si>
    <t>Затраты труда рабочих (ср 3,5)</t>
  </si>
  <si>
    <t xml:space="preserve">11,47
</t>
  </si>
  <si>
    <t xml:space="preserve">126,37
</t>
  </si>
  <si>
    <t>1-4-0</t>
  </si>
  <si>
    <t>Затраты труда рабочих (ср 4)</t>
  </si>
  <si>
    <t xml:space="preserve">12,16
</t>
  </si>
  <si>
    <t xml:space="preserve">134,01
</t>
  </si>
  <si>
    <t xml:space="preserve">                  Материалы</t>
  </si>
  <si>
    <t>509-0741</t>
  </si>
  <si>
    <t>Лампы накаливания электрические осветительные общего назначения биспиральные криптоновые типа БК220-230-100</t>
  </si>
  <si>
    <t xml:space="preserve">10 шт.
</t>
  </si>
  <si>
    <t xml:space="preserve">29,5
</t>
  </si>
  <si>
    <t xml:space="preserve">60,15
</t>
  </si>
  <si>
    <t>16.01.040</t>
  </si>
  <si>
    <t>509-1201</t>
  </si>
  <si>
    <t>Выключатель одноклавишный для скрытой проводки</t>
  </si>
  <si>
    <t xml:space="preserve">шт.
</t>
  </si>
  <si>
    <t xml:space="preserve">6,27
</t>
  </si>
  <si>
    <t xml:space="preserve">23,3
</t>
  </si>
  <si>
    <t>19.01.026</t>
  </si>
  <si>
    <t>509-8001</t>
  </si>
  <si>
    <t>Патроны потолочные</t>
  </si>
  <si>
    <t xml:space="preserve">4,26
</t>
  </si>
  <si>
    <t xml:space="preserve">13,71
</t>
  </si>
  <si>
    <t>19.01.372</t>
  </si>
  <si>
    <t xml:space="preserve"> </t>
  </si>
  <si>
    <t>на Мира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</si>
</sst>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2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  <font>
      <sz val="10"/>
      <color rgb="FF000000"/>
      <name val="Arial Cy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6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6" fillId="0" borderId="0"/>
    <xf numFmtId="0" fontId="3" fillId="0" borderId="0"/>
  </cellStyleXfs>
  <cellXfs count="169">
    <xf numFmtId="0" fontId="0" fillId="0" borderId="0" xfId="0"/>
    <xf numFmtId="0" fontId="7" fillId="0" borderId="1" xfId="0" applyFont="1" applyBorder="1" applyAlignment="1">
      <alignment horizontal="center" vertical="center" wrapText="1"/>
    </xf>
    <xf numFmtId="0" fontId="7" fillId="0" borderId="1" xfId="23" applyFont="1" applyBorder="1">
      <alignment horizontal="center"/>
    </xf>
    <xf numFmtId="0" fontId="7" fillId="0" borderId="0" xfId="0" applyFont="1" applyBorder="1" applyAlignment="1">
      <alignment horizontal="center" vertical="top"/>
    </xf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/>
    <xf numFmtId="0" fontId="11" fillId="0" borderId="0" xfId="0" applyFont="1" applyBorder="1" applyAlignment="1">
      <alignment horizontal="right"/>
    </xf>
    <xf numFmtId="0" fontId="7" fillId="0" borderId="0" xfId="0" applyFont="1" applyBorder="1" applyAlignment="1">
      <alignment horizontal="right" vertical="top" wrapText="1"/>
    </xf>
    <xf numFmtId="0" fontId="11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horizontal="left" vertical="top"/>
    </xf>
    <xf numFmtId="0" fontId="11" fillId="0" borderId="0" xfId="0" applyFont="1" applyBorder="1" applyAlignment="1"/>
    <xf numFmtId="0" fontId="11" fillId="0" borderId="0" xfId="0" applyFont="1" applyBorder="1" applyAlignment="1">
      <alignment horizontal="right" vertical="top" wrapText="1"/>
    </xf>
    <xf numFmtId="0" fontId="12" fillId="0" borderId="0" xfId="0" applyFont="1" applyBorder="1" applyAlignment="1">
      <alignment horizontal="center" vertical="center"/>
    </xf>
    <xf numFmtId="0" fontId="7" fillId="0" borderId="0" xfId="23" applyFont="1" applyBorder="1" applyAlignment="1">
      <alignment horizontal="left"/>
    </xf>
    <xf numFmtId="0" fontId="12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right" vertical="center"/>
    </xf>
    <xf numFmtId="0" fontId="7" fillId="0" borderId="2" xfId="0" applyFont="1" applyBorder="1" applyAlignment="1">
      <alignment horizontal="right" vertical="center"/>
    </xf>
    <xf numFmtId="0" fontId="7" fillId="0" borderId="0" xfId="0" applyFont="1"/>
    <xf numFmtId="0" fontId="13" fillId="0" borderId="0" xfId="0" applyFont="1" applyAlignment="1"/>
    <xf numFmtId="0" fontId="7" fillId="0" borderId="0" xfId="7" applyFont="1"/>
    <xf numFmtId="0" fontId="7" fillId="0" borderId="0" xfId="9" applyFont="1"/>
    <xf numFmtId="0" fontId="13" fillId="0" borderId="0" xfId="0" applyFont="1" applyAlignment="1">
      <alignment horizontal="left" vertical="top"/>
    </xf>
    <xf numFmtId="0" fontId="13" fillId="0" borderId="0" xfId="0" applyFont="1" applyAlignment="1">
      <alignment vertical="top"/>
    </xf>
    <xf numFmtId="0" fontId="13" fillId="0" borderId="0" xfId="23" applyFont="1" applyAlignment="1">
      <alignment horizontal="left"/>
    </xf>
    <xf numFmtId="0" fontId="13" fillId="0" borderId="0" xfId="0" applyFont="1" applyBorder="1" applyAlignment="1"/>
    <xf numFmtId="0" fontId="13" fillId="0" borderId="3" xfId="0" applyFont="1" applyBorder="1" applyAlignment="1"/>
    <xf numFmtId="0" fontId="13" fillId="0" borderId="0" xfId="0" applyFont="1" applyAlignment="1">
      <alignment vertical="center"/>
    </xf>
    <xf numFmtId="0" fontId="13" fillId="0" borderId="0" xfId="0" applyFont="1" applyAlignment="1">
      <alignment vertical="top" wrapText="1"/>
    </xf>
    <xf numFmtId="0" fontId="14" fillId="0" borderId="4" xfId="0" applyFont="1" applyBorder="1" applyAlignment="1">
      <alignment vertical="top"/>
    </xf>
    <xf numFmtId="164" fontId="14" fillId="0" borderId="5" xfId="12" applyNumberFormat="1" applyFont="1" applyBorder="1" applyAlignment="1">
      <alignment horizontal="right"/>
    </xf>
    <xf numFmtId="0" fontId="13" fillId="0" borderId="0" xfId="0" applyFont="1" applyAlignment="1">
      <alignment horizontal="left" indent="1"/>
    </xf>
    <xf numFmtId="0" fontId="13" fillId="0" borderId="0" xfId="0" applyFont="1" applyAlignment="1">
      <alignment horizontal="right" vertical="top"/>
    </xf>
    <xf numFmtId="0" fontId="13" fillId="0" borderId="0" xfId="0" applyFont="1"/>
    <xf numFmtId="2" fontId="14" fillId="0" borderId="6" xfId="0" applyNumberFormat="1" applyFont="1" applyBorder="1" applyAlignment="1">
      <alignment horizontal="right" vertical="top"/>
    </xf>
    <xf numFmtId="0" fontId="13" fillId="0" borderId="6" xfId="0" applyFont="1" applyBorder="1" applyAlignment="1">
      <alignment vertical="top"/>
    </xf>
    <xf numFmtId="0" fontId="14" fillId="0" borderId="6" xfId="0" applyFont="1" applyBorder="1" applyAlignment="1">
      <alignment vertical="top"/>
    </xf>
    <xf numFmtId="2" fontId="14" fillId="0" borderId="0" xfId="0" applyNumberFormat="1" applyFont="1" applyAlignment="1">
      <alignment horizontal="right" vertical="top"/>
    </xf>
    <xf numFmtId="0" fontId="14" fillId="0" borderId="0" xfId="0" applyFont="1" applyAlignment="1">
      <alignment vertical="top"/>
    </xf>
    <xf numFmtId="0" fontId="14" fillId="0" borderId="0" xfId="0" applyFont="1" applyAlignment="1">
      <alignment horizontal="right" vertical="top"/>
    </xf>
    <xf numFmtId="0" fontId="13" fillId="0" borderId="0" xfId="0" applyFont="1" applyAlignment="1">
      <alignment horizontal="left"/>
    </xf>
    <xf numFmtId="0" fontId="13" fillId="0" borderId="7" xfId="0" applyFont="1" applyBorder="1" applyAlignment="1">
      <alignment horizontal="center" vertical="center" wrapText="1"/>
    </xf>
    <xf numFmtId="0" fontId="13" fillId="0" borderId="0" xfId="6" applyFont="1" applyAlignment="1">
      <alignment horizontal="right" vertical="top" wrapText="1"/>
    </xf>
    <xf numFmtId="0" fontId="7" fillId="0" borderId="0" xfId="0" applyFont="1" applyBorder="1"/>
    <xf numFmtId="0" fontId="13" fillId="0" borderId="0" xfId="6" applyFont="1">
      <alignment horizontal="right" vertical="top" wrapText="1"/>
    </xf>
    <xf numFmtId="0" fontId="13" fillId="0" borderId="0" xfId="23" applyFont="1">
      <alignment horizontal="center"/>
    </xf>
    <xf numFmtId="0" fontId="7" fillId="0" borderId="0" xfId="0" applyFont="1" applyAlignment="1"/>
    <xf numFmtId="0" fontId="15" fillId="0" borderId="0" xfId="23" applyFont="1">
      <alignment horizontal="center"/>
    </xf>
    <xf numFmtId="0" fontId="13" fillId="0" borderId="0" xfId="0" applyFont="1" applyBorder="1" applyAlignment="1">
      <alignment horizontal="center"/>
    </xf>
    <xf numFmtId="0" fontId="14" fillId="0" borderId="5" xfId="0" applyFont="1" applyBorder="1" applyAlignment="1">
      <alignment vertical="top"/>
    </xf>
    <xf numFmtId="164" fontId="16" fillId="0" borderId="5" xfId="12" applyNumberFormat="1" applyFont="1" applyBorder="1" applyAlignment="1">
      <alignment horizontal="right"/>
    </xf>
    <xf numFmtId="164" fontId="14" fillId="0" borderId="0" xfId="12" applyNumberFormat="1" applyFont="1" applyBorder="1" applyAlignment="1">
      <alignment horizontal="right"/>
    </xf>
    <xf numFmtId="0" fontId="7" fillId="0" borderId="0" xfId="10" applyFont="1"/>
    <xf numFmtId="0" fontId="7" fillId="0" borderId="0" xfId="12" applyFont="1"/>
    <xf numFmtId="0" fontId="14" fillId="0" borderId="0" xfId="0" applyFont="1" applyBorder="1" applyAlignment="1">
      <alignment vertical="top"/>
    </xf>
    <xf numFmtId="0" fontId="13" fillId="0" borderId="0" xfId="0" applyFont="1" applyBorder="1" applyAlignment="1">
      <alignment vertical="top"/>
    </xf>
    <xf numFmtId="0" fontId="13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7" fillId="0" borderId="1" xfId="4" applyFont="1" applyBorder="1" applyAlignment="1">
      <alignment horizontal="center" vertical="top"/>
    </xf>
    <xf numFmtId="2" fontId="13" fillId="0" borderId="0" xfId="6" applyNumberFormat="1" applyFont="1" applyAlignment="1">
      <alignment horizontal="right" vertical="top" wrapText="1"/>
    </xf>
    <xf numFmtId="2" fontId="7" fillId="0" borderId="0" xfId="0" applyNumberFormat="1" applyFont="1"/>
    <xf numFmtId="2" fontId="7" fillId="0" borderId="0" xfId="6" applyNumberFormat="1" applyFont="1" applyAlignment="1">
      <alignment horizontal="right" vertical="top" wrapText="1"/>
    </xf>
    <xf numFmtId="0" fontId="7" fillId="0" borderId="0" xfId="0" applyFont="1" applyAlignment="1">
      <alignment vertical="top"/>
    </xf>
    <xf numFmtId="0" fontId="3" fillId="0" borderId="0" xfId="7"/>
    <xf numFmtId="0" fontId="1" fillId="0" borderId="0" xfId="9"/>
    <xf numFmtId="0" fontId="14" fillId="0" borderId="0" xfId="0" applyFont="1" applyAlignment="1">
      <alignment horizontal="left" vertical="top" indent="1"/>
    </xf>
    <xf numFmtId="1" fontId="14" fillId="0" borderId="0" xfId="10" applyNumberFormat="1" applyFont="1" applyAlignment="1">
      <alignment horizontal="right"/>
    </xf>
    <xf numFmtId="0" fontId="13" fillId="0" borderId="0" xfId="24" applyFont="1">
      <alignment horizontal="left" vertical="top"/>
    </xf>
    <xf numFmtId="0" fontId="7" fillId="0" borderId="30" xfId="1" applyFont="1" applyBorder="1" applyAlignment="1">
      <alignment horizontal="center" vertical="top"/>
    </xf>
    <xf numFmtId="0" fontId="7" fillId="0" borderId="31" xfId="1" applyFont="1" applyBorder="1" applyAlignment="1">
      <alignment horizontal="center" vertical="top"/>
    </xf>
    <xf numFmtId="0" fontId="7" fillId="0" borderId="31" xfId="1" applyFont="1" applyBorder="1">
      <alignment horizontal="center"/>
    </xf>
    <xf numFmtId="0" fontId="7" fillId="0" borderId="30" xfId="1" applyFont="1" applyBorder="1">
      <alignment horizontal="center"/>
    </xf>
    <xf numFmtId="0" fontId="7" fillId="0" borderId="1" xfId="0" applyFont="1" applyBorder="1" applyAlignment="1">
      <alignment horizontal="right" vertical="top"/>
    </xf>
    <xf numFmtId="0" fontId="7" fillId="0" borderId="1" xfId="0" applyFont="1" applyBorder="1" applyAlignment="1">
      <alignment horizontal="right" vertical="top" wrapText="1"/>
    </xf>
    <xf numFmtId="2" fontId="13" fillId="0" borderId="1" xfId="0" applyNumberFormat="1" applyFont="1" applyBorder="1" applyAlignment="1">
      <alignment horizontal="left" vertical="top" wrapText="1"/>
    </xf>
    <xf numFmtId="49" fontId="13" fillId="0" borderId="1" xfId="0" applyNumberFormat="1" applyFont="1" applyBorder="1" applyAlignment="1">
      <alignment horizontal="right" vertical="top" wrapText="1"/>
    </xf>
    <xf numFmtId="2" fontId="13" fillId="0" borderId="1" xfId="0" applyNumberFormat="1" applyFont="1" applyBorder="1" applyAlignment="1">
      <alignment horizontal="right" vertical="top" wrapText="1"/>
    </xf>
    <xf numFmtId="0" fontId="13" fillId="0" borderId="1" xfId="0" applyFont="1" applyBorder="1" applyAlignment="1">
      <alignment horizontal="right" vertical="top" wrapText="1"/>
    </xf>
    <xf numFmtId="0" fontId="7" fillId="0" borderId="30" xfId="0" applyFont="1" applyBorder="1" applyAlignment="1">
      <alignment horizontal="right" vertical="top"/>
    </xf>
    <xf numFmtId="0" fontId="7" fillId="0" borderId="30" xfId="0" applyFont="1" applyBorder="1" applyAlignment="1">
      <alignment horizontal="right" vertical="top" wrapText="1"/>
    </xf>
    <xf numFmtId="2" fontId="13" fillId="0" borderId="30" xfId="0" applyNumberFormat="1" applyFont="1" applyBorder="1" applyAlignment="1">
      <alignment horizontal="left" vertical="top" wrapText="1"/>
    </xf>
    <xf numFmtId="49" fontId="13" fillId="0" borderId="30" xfId="0" applyNumberFormat="1" applyFont="1" applyBorder="1" applyAlignment="1">
      <alignment horizontal="right" vertical="top" wrapText="1"/>
    </xf>
    <xf numFmtId="2" fontId="13" fillId="0" borderId="30" xfId="0" applyNumberFormat="1" applyFont="1" applyBorder="1" applyAlignment="1">
      <alignment horizontal="right" vertical="top" wrapText="1"/>
    </xf>
    <xf numFmtId="0" fontId="13" fillId="0" borderId="30" xfId="0" applyFont="1" applyBorder="1" applyAlignment="1">
      <alignment horizontal="right" vertical="top" wrapText="1"/>
    </xf>
    <xf numFmtId="0" fontId="13" fillId="0" borderId="1" xfId="6" applyFont="1" applyBorder="1" applyAlignment="1">
      <alignment horizontal="right" vertical="top" wrapText="1"/>
    </xf>
    <xf numFmtId="0" fontId="14" fillId="0" borderId="1" xfId="6" applyFont="1" applyBorder="1" applyAlignment="1">
      <alignment horizontal="right" vertical="top" wrapText="1"/>
    </xf>
    <xf numFmtId="0" fontId="13" fillId="0" borderId="1" xfId="0" applyFont="1" applyBorder="1" applyAlignment="1">
      <alignment horizontal="right" vertical="top"/>
    </xf>
    <xf numFmtId="49" fontId="13" fillId="0" borderId="1" xfId="0" applyNumberFormat="1" applyFont="1" applyBorder="1" applyAlignment="1">
      <alignment horizontal="left" vertical="top" wrapText="1"/>
    </xf>
    <xf numFmtId="0" fontId="13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/>
    </xf>
    <xf numFmtId="2" fontId="13" fillId="0" borderId="1" xfId="0" applyNumberFormat="1" applyFont="1" applyBorder="1" applyAlignment="1">
      <alignment horizontal="right" vertical="top"/>
    </xf>
    <xf numFmtId="1" fontId="7" fillId="0" borderId="1" xfId="0" applyNumberFormat="1" applyFont="1" applyBorder="1" applyAlignment="1">
      <alignment horizontal="right" vertical="top" wrapText="1"/>
    </xf>
    <xf numFmtId="0" fontId="13" fillId="0" borderId="30" xfId="0" applyFont="1" applyBorder="1" applyAlignment="1">
      <alignment horizontal="right" vertical="top"/>
    </xf>
    <xf numFmtId="49" fontId="13" fillId="0" borderId="30" xfId="0" applyNumberFormat="1" applyFont="1" applyBorder="1" applyAlignment="1">
      <alignment horizontal="left" vertical="top" wrapText="1"/>
    </xf>
    <xf numFmtId="0" fontId="13" fillId="0" borderId="30" xfId="0" applyFont="1" applyBorder="1" applyAlignment="1">
      <alignment horizontal="center" vertical="top" wrapText="1"/>
    </xf>
    <xf numFmtId="0" fontId="13" fillId="0" borderId="30" xfId="0" applyFont="1" applyBorder="1" applyAlignment="1">
      <alignment horizontal="center" vertical="top"/>
    </xf>
    <xf numFmtId="2" fontId="13" fillId="0" borderId="30" xfId="0" applyNumberFormat="1" applyFont="1" applyBorder="1" applyAlignment="1">
      <alignment horizontal="right" vertical="top"/>
    </xf>
    <xf numFmtId="1" fontId="7" fillId="0" borderId="30" xfId="0" applyNumberFormat="1" applyFont="1" applyBorder="1" applyAlignment="1">
      <alignment horizontal="right" vertical="top" wrapText="1"/>
    </xf>
    <xf numFmtId="2" fontId="13" fillId="0" borderId="1" xfId="6" applyNumberFormat="1" applyFont="1" applyBorder="1" applyAlignment="1">
      <alignment horizontal="right" vertical="top" wrapText="1"/>
    </xf>
    <xf numFmtId="2" fontId="7" fillId="0" borderId="1" xfId="0" applyNumberFormat="1" applyFont="1" applyBorder="1"/>
    <xf numFmtId="2" fontId="7" fillId="0" borderId="1" xfId="6" applyNumberFormat="1" applyFont="1" applyBorder="1" applyAlignment="1">
      <alignment horizontal="right" vertical="top" wrapText="1"/>
    </xf>
    <xf numFmtId="2" fontId="14" fillId="0" borderId="1" xfId="6" applyNumberFormat="1" applyFont="1" applyBorder="1" applyAlignment="1">
      <alignment horizontal="right" vertical="top" wrapText="1"/>
    </xf>
    <xf numFmtId="2" fontId="16" fillId="0" borderId="1" xfId="0" applyNumberFormat="1" applyFont="1" applyBorder="1"/>
    <xf numFmtId="2" fontId="16" fillId="0" borderId="1" xfId="6" applyNumberFormat="1" applyFont="1" applyBorder="1" applyAlignment="1">
      <alignment horizontal="right" vertical="top" wrapText="1"/>
    </xf>
    <xf numFmtId="14" fontId="7" fillId="0" borderId="1" xfId="23" applyNumberFormat="1" applyFont="1" applyBorder="1">
      <alignment horizontal="center"/>
    </xf>
    <xf numFmtId="0" fontId="14" fillId="0" borderId="1" xfId="6" applyFont="1" applyBorder="1" applyAlignment="1">
      <alignment horizontal="left" vertical="top" wrapText="1"/>
    </xf>
    <xf numFmtId="0" fontId="17" fillId="0" borderId="1" xfId="0" applyFont="1" applyBorder="1" applyAlignment="1">
      <alignment horizontal="left" vertical="top" wrapText="1"/>
    </xf>
    <xf numFmtId="0" fontId="13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left" vertical="top" wrapText="1"/>
    </xf>
    <xf numFmtId="0" fontId="18" fillId="0" borderId="1" xfId="0" applyFont="1" applyBorder="1" applyAlignment="1">
      <alignment horizontal="left" vertical="top" wrapText="1"/>
    </xf>
    <xf numFmtId="0" fontId="13" fillId="0" borderId="7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/>
    </xf>
    <xf numFmtId="0" fontId="13" fillId="0" borderId="11" xfId="0" applyFont="1" applyBorder="1" applyAlignment="1">
      <alignment horizontal="center" wrapText="1"/>
    </xf>
    <xf numFmtId="0" fontId="13" fillId="0" borderId="12" xfId="0" applyFont="1" applyBorder="1" applyAlignment="1">
      <alignment horizont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7" xfId="23" applyFont="1" applyBorder="1">
      <alignment horizontal="center"/>
    </xf>
    <xf numFmtId="0" fontId="7" fillId="0" borderId="18" xfId="23" applyFont="1" applyBorder="1">
      <alignment horizontal="center"/>
    </xf>
    <xf numFmtId="0" fontId="7" fillId="0" borderId="17" xfId="23" applyFont="1" applyBorder="1" applyAlignment="1">
      <alignment horizontal="center"/>
    </xf>
    <xf numFmtId="0" fontId="7" fillId="0" borderId="18" xfId="23" applyFont="1" applyBorder="1" applyAlignment="1">
      <alignment horizontal="center"/>
    </xf>
    <xf numFmtId="164" fontId="14" fillId="0" borderId="19" xfId="7" applyNumberFormat="1" applyFont="1" applyBorder="1"/>
    <xf numFmtId="164" fontId="14" fillId="0" borderId="5" xfId="7" applyNumberFormat="1" applyFont="1" applyBorder="1"/>
    <xf numFmtId="164" fontId="14" fillId="0" borderId="19" xfId="9" applyNumberFormat="1" applyFont="1" applyBorder="1"/>
    <xf numFmtId="164" fontId="14" fillId="0" borderId="5" xfId="9" applyNumberFormat="1" applyFont="1" applyBorder="1"/>
    <xf numFmtId="0" fontId="8" fillId="0" borderId="0" xfId="23" applyFont="1">
      <alignment horizontal="center"/>
    </xf>
    <xf numFmtId="0" fontId="13" fillId="0" borderId="0" xfId="23" applyFont="1">
      <alignment horizontal="center"/>
    </xf>
    <xf numFmtId="0" fontId="13" fillId="0" borderId="11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0" xfId="23" applyFont="1" applyAlignment="1">
      <alignment horizontal="left"/>
    </xf>
    <xf numFmtId="0" fontId="13" fillId="0" borderId="22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5" fillId="0" borderId="0" xfId="23" applyFont="1">
      <alignment horizontal="center"/>
    </xf>
    <xf numFmtId="0" fontId="13" fillId="0" borderId="19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164" fontId="14" fillId="0" borderId="23" xfId="7" applyNumberFormat="1" applyFont="1" applyBorder="1"/>
    <xf numFmtId="164" fontId="14" fillId="0" borderId="0" xfId="7" applyNumberFormat="1" applyFont="1" applyBorder="1"/>
    <xf numFmtId="0" fontId="13" fillId="0" borderId="20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164" fontId="14" fillId="0" borderId="24" xfId="7" applyNumberFormat="1" applyFont="1" applyBorder="1"/>
    <xf numFmtId="164" fontId="14" fillId="0" borderId="25" xfId="7" applyNumberFormat="1" applyFont="1" applyBorder="1"/>
    <xf numFmtId="0" fontId="13" fillId="0" borderId="26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78"/>
  <sheetViews>
    <sheetView showGridLines="0" tabSelected="1" topLeftCell="B22" workbookViewId="0">
      <selection activeCell="C30" sqref="C30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56</v>
      </c>
      <c r="D13" s="21"/>
      <c r="E13" s="15"/>
      <c r="F13" s="15"/>
      <c r="G13" s="15"/>
      <c r="H13" s="16"/>
      <c r="I13" s="16"/>
      <c r="J13" s="15"/>
      <c r="K13" s="18" t="s">
        <v>57</v>
      </c>
      <c r="L13" s="20" t="s">
        <v>58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59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22.81</v>
      </c>
      <c r="X14" s="27">
        <v>22.81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60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/>
      <c r="X15" s="27"/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125" t="s">
        <v>39</v>
      </c>
      <c r="I17" s="126"/>
      <c r="J17" s="125" t="s">
        <v>40</v>
      </c>
      <c r="K17" s="126"/>
      <c r="L17" s="129" t="s">
        <v>41</v>
      </c>
      <c r="M17" s="130"/>
      <c r="N17" s="130"/>
      <c r="O17" s="130"/>
      <c r="P17" s="130"/>
      <c r="Q17" s="130"/>
      <c r="R17" s="130"/>
      <c r="S17" s="130"/>
      <c r="T17" s="130"/>
      <c r="U17" s="130"/>
      <c r="V17" s="131"/>
    </row>
    <row r="18" spans="2:27" s="25" customFormat="1" x14ac:dyDescent="0.2">
      <c r="B18" s="30"/>
      <c r="C18" s="29"/>
      <c r="D18" s="29"/>
      <c r="E18" s="29"/>
      <c r="H18" s="127"/>
      <c r="I18" s="128"/>
      <c r="J18" s="127"/>
      <c r="K18" s="128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32">
        <v>1</v>
      </c>
      <c r="I19" s="133"/>
      <c r="J19" s="134" t="s">
        <v>66</v>
      </c>
      <c r="K19" s="135"/>
      <c r="L19" s="112">
        <v>41640</v>
      </c>
      <c r="M19" s="2" t="s">
        <v>66</v>
      </c>
      <c r="N19" s="2" t="s">
        <v>66</v>
      </c>
      <c r="O19" s="32"/>
      <c r="P19" s="32"/>
      <c r="Q19" s="32"/>
      <c r="R19" s="32"/>
      <c r="S19" s="32"/>
      <c r="T19" s="32"/>
      <c r="U19" s="32"/>
      <c r="V19" s="2" t="s">
        <v>66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140" t="s">
        <v>38</v>
      </c>
      <c r="C21" s="140"/>
      <c r="D21" s="140"/>
      <c r="E21" s="140"/>
      <c r="F21" s="140"/>
      <c r="G21" s="140"/>
      <c r="H21" s="140"/>
      <c r="I21" s="140"/>
      <c r="J21" s="140"/>
      <c r="K21" s="140"/>
      <c r="L21" s="140"/>
      <c r="M21" s="140"/>
      <c r="N21" s="140"/>
      <c r="O21" s="140"/>
      <c r="P21" s="140"/>
      <c r="Q21" s="140"/>
      <c r="R21" s="140"/>
      <c r="S21" s="140"/>
      <c r="T21" s="140"/>
      <c r="U21" s="140"/>
      <c r="V21" s="140"/>
    </row>
    <row r="22" spans="2:27" s="33" customFormat="1" ht="15.6" x14ac:dyDescent="0.3">
      <c r="B22" s="140" t="s">
        <v>67</v>
      </c>
      <c r="C22" s="140"/>
      <c r="D22" s="140"/>
      <c r="E22" s="140"/>
      <c r="F22" s="140"/>
      <c r="G22" s="140"/>
      <c r="H22" s="140"/>
      <c r="I22" s="140"/>
      <c r="J22" s="140"/>
      <c r="K22" s="140"/>
      <c r="L22" s="140"/>
      <c r="M22" s="140"/>
      <c r="N22" s="140"/>
      <c r="O22" s="140"/>
      <c r="P22" s="140"/>
      <c r="Q22" s="140"/>
      <c r="R22" s="140"/>
      <c r="S22" s="140"/>
      <c r="T22" s="140"/>
      <c r="U22" s="140"/>
      <c r="V22" s="140"/>
    </row>
    <row r="23" spans="2:27" s="29" customFormat="1" ht="11.4" x14ac:dyDescent="0.2">
      <c r="B23" s="141" t="s">
        <v>156</v>
      </c>
      <c r="C23" s="141"/>
      <c r="D23" s="141"/>
      <c r="E23" s="141"/>
      <c r="F23" s="141"/>
      <c r="G23" s="141"/>
      <c r="H23" s="141"/>
      <c r="I23" s="141"/>
      <c r="J23" s="141"/>
      <c r="K23" s="141"/>
      <c r="L23" s="141"/>
      <c r="M23" s="141"/>
      <c r="N23" s="141"/>
      <c r="O23" s="141"/>
      <c r="P23" s="141"/>
      <c r="Q23" s="141"/>
      <c r="R23" s="141"/>
      <c r="S23" s="141"/>
      <c r="T23" s="141"/>
      <c r="U23" s="141"/>
      <c r="V23" s="141"/>
    </row>
    <row r="24" spans="2:27" s="34" customFormat="1" ht="11.4" x14ac:dyDescent="0.2">
      <c r="B24" s="150" t="s">
        <v>4</v>
      </c>
      <c r="C24" s="150"/>
      <c r="D24" s="150"/>
      <c r="E24" s="150"/>
      <c r="F24" s="150"/>
      <c r="G24" s="150"/>
      <c r="H24" s="150"/>
      <c r="I24" s="150"/>
      <c r="J24" s="150"/>
      <c r="K24" s="150"/>
      <c r="L24" s="150"/>
      <c r="M24" s="150"/>
      <c r="N24" s="150"/>
      <c r="O24" s="150"/>
      <c r="P24" s="150"/>
      <c r="Q24" s="150"/>
      <c r="R24" s="150"/>
      <c r="S24" s="150"/>
      <c r="T24" s="150"/>
      <c r="U24" s="150"/>
      <c r="V24" s="150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147" t="s">
        <v>20</v>
      </c>
      <c r="I26" s="148"/>
      <c r="J26" s="149"/>
      <c r="K26" s="147" t="s">
        <v>21</v>
      </c>
      <c r="L26" s="148"/>
      <c r="M26" s="148"/>
      <c r="N26" s="148"/>
      <c r="O26" s="148"/>
      <c r="P26" s="148"/>
      <c r="Q26" s="148"/>
      <c r="R26" s="148"/>
      <c r="S26" s="148"/>
      <c r="T26" s="148"/>
      <c r="U26" s="148"/>
      <c r="V26" s="149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136">
        <f>703.76/1000</f>
        <v>0.70375999999999994</v>
      </c>
      <c r="I27" s="137"/>
      <c r="J27" s="35" t="s">
        <v>6</v>
      </c>
      <c r="K27" s="138">
        <f>7438.75/1000</f>
        <v>7.4387499999999998</v>
      </c>
      <c r="L27" s="139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136">
        <f>0/1000</f>
        <v>0</v>
      </c>
      <c r="I28" s="137"/>
      <c r="J28" s="35" t="s">
        <v>6</v>
      </c>
      <c r="K28" s="138">
        <f>0/1000</f>
        <v>0</v>
      </c>
      <c r="L28" s="139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136">
        <f>703.76/1000</f>
        <v>0.70375999999999994</v>
      </c>
      <c r="I29" s="137"/>
      <c r="J29" s="35" t="s">
        <v>6</v>
      </c>
      <c r="K29" s="138">
        <f>7438.75/1000</f>
        <v>7.4387499999999998</v>
      </c>
      <c r="L29" s="139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136">
        <f>(W14+W15)/1000</f>
        <v>2.281E-2</v>
      </c>
      <c r="I30" s="137"/>
      <c r="J30" s="35" t="s">
        <v>8</v>
      </c>
      <c r="K30" s="138">
        <f>(X14+X15)/1000</f>
        <v>2.281E-2</v>
      </c>
      <c r="L30" s="139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266.67</v>
      </c>
      <c r="Z30" s="71">
        <v>226.67</v>
      </c>
      <c r="AA30" s="71">
        <v>173.34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136">
        <f>266.67/1000</f>
        <v>0.26667000000000002</v>
      </c>
      <c r="I31" s="137"/>
      <c r="J31" s="35" t="s">
        <v>6</v>
      </c>
      <c r="K31" s="138">
        <f>2939.04/1000</f>
        <v>2.9390399999999999</v>
      </c>
      <c r="L31" s="139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2939.04</v>
      </c>
      <c r="Z31" s="72">
        <v>2498.1799999999998</v>
      </c>
      <c r="AA31" s="72">
        <v>1910.38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119" t="s">
        <v>61</v>
      </c>
      <c r="B36" s="120"/>
      <c r="C36" s="123" t="s">
        <v>11</v>
      </c>
      <c r="D36" s="123" t="s">
        <v>12</v>
      </c>
      <c r="E36" s="144" t="s">
        <v>13</v>
      </c>
      <c r="F36" s="145"/>
      <c r="G36" s="146"/>
      <c r="H36" s="144" t="s">
        <v>14</v>
      </c>
      <c r="I36" s="145"/>
      <c r="J36" s="146"/>
      <c r="K36" s="144" t="s">
        <v>15</v>
      </c>
      <c r="L36" s="145"/>
      <c r="M36" s="145"/>
      <c r="N36" s="145"/>
      <c r="O36" s="145"/>
      <c r="P36" s="145"/>
      <c r="Q36" s="145"/>
      <c r="R36" s="145"/>
      <c r="S36" s="145"/>
      <c r="T36" s="145"/>
      <c r="U36" s="145"/>
      <c r="V36" s="146"/>
    </row>
    <row r="37" spans="1:22" ht="18.75" customHeight="1" thickBot="1" x14ac:dyDescent="0.3">
      <c r="A37" s="123" t="s">
        <v>62</v>
      </c>
      <c r="B37" s="121" t="s">
        <v>63</v>
      </c>
      <c r="C37" s="151"/>
      <c r="D37" s="151"/>
      <c r="E37" s="142" t="s">
        <v>2</v>
      </c>
      <c r="F37" s="47" t="s">
        <v>16</v>
      </c>
      <c r="G37" s="47" t="s">
        <v>17</v>
      </c>
      <c r="H37" s="142" t="s">
        <v>2</v>
      </c>
      <c r="I37" s="47" t="s">
        <v>16</v>
      </c>
      <c r="J37" s="47" t="s">
        <v>17</v>
      </c>
      <c r="K37" s="142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124"/>
      <c r="B38" s="122"/>
      <c r="C38" s="124"/>
      <c r="D38" s="124"/>
      <c r="E38" s="143"/>
      <c r="F38" s="47" t="s">
        <v>18</v>
      </c>
      <c r="G38" s="47" t="s">
        <v>19</v>
      </c>
      <c r="H38" s="143"/>
      <c r="I38" s="47" t="s">
        <v>18</v>
      </c>
      <c r="J38" s="47" t="s">
        <v>19</v>
      </c>
      <c r="K38" s="143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76">
        <v>1</v>
      </c>
      <c r="B39" s="77">
        <v>2</v>
      </c>
      <c r="C39" s="78">
        <v>3</v>
      </c>
      <c r="D39" s="78">
        <v>4</v>
      </c>
      <c r="E39" s="79">
        <v>5</v>
      </c>
      <c r="F39" s="79">
        <v>6</v>
      </c>
      <c r="G39" s="79">
        <v>7</v>
      </c>
      <c r="H39" s="79">
        <v>8</v>
      </c>
      <c r="I39" s="79">
        <v>9</v>
      </c>
      <c r="J39" s="79">
        <v>10</v>
      </c>
      <c r="K39" s="79">
        <v>11</v>
      </c>
      <c r="L39" s="79">
        <v>12</v>
      </c>
      <c r="M39" s="79"/>
      <c r="N39" s="79"/>
      <c r="O39" s="79"/>
      <c r="P39" s="79"/>
      <c r="Q39" s="79"/>
      <c r="R39" s="79"/>
      <c r="S39" s="79"/>
      <c r="T39" s="79"/>
      <c r="U39" s="79"/>
      <c r="V39" s="79">
        <v>13</v>
      </c>
    </row>
    <row r="40" spans="1:22" ht="19.350000000000001" customHeight="1" x14ac:dyDescent="0.25">
      <c r="A40" s="117" t="s">
        <v>71</v>
      </c>
      <c r="B40" s="118"/>
      <c r="C40" s="118"/>
      <c r="D40" s="118"/>
      <c r="E40" s="118"/>
      <c r="F40" s="118"/>
      <c r="G40" s="118"/>
      <c r="H40" s="118"/>
      <c r="I40" s="118"/>
      <c r="J40" s="118"/>
      <c r="K40" s="118"/>
      <c r="L40" s="118"/>
      <c r="M40" s="118"/>
      <c r="N40" s="118"/>
      <c r="O40" s="118"/>
      <c r="P40" s="118"/>
      <c r="Q40" s="118"/>
      <c r="R40" s="118"/>
      <c r="S40" s="118"/>
      <c r="T40" s="118"/>
      <c r="U40" s="118"/>
      <c r="V40" s="118"/>
    </row>
    <row r="41" spans="1:22" ht="68.400000000000006" x14ac:dyDescent="0.25">
      <c r="A41" s="80">
        <v>1</v>
      </c>
      <c r="B41" s="81">
        <v>1</v>
      </c>
      <c r="C41" s="82" t="s">
        <v>72</v>
      </c>
      <c r="D41" s="83" t="s">
        <v>73</v>
      </c>
      <c r="E41" s="84">
        <v>6768.26</v>
      </c>
      <c r="F41" s="85">
        <v>6768.26</v>
      </c>
      <c r="G41" s="84"/>
      <c r="H41" s="84" t="s">
        <v>74</v>
      </c>
      <c r="I41" s="84">
        <v>67.680000000000007</v>
      </c>
      <c r="J41" s="84"/>
      <c r="K41" s="84" t="s">
        <v>75</v>
      </c>
      <c r="L41" s="85">
        <v>745.9</v>
      </c>
      <c r="M41" s="85"/>
      <c r="N41" s="85" t="s">
        <v>76</v>
      </c>
      <c r="O41" s="85"/>
      <c r="P41" s="85"/>
      <c r="Q41" s="85"/>
      <c r="R41" s="85"/>
      <c r="S41" s="85"/>
      <c r="T41" s="85"/>
      <c r="U41" s="85"/>
      <c r="V41" s="85"/>
    </row>
    <row r="42" spans="1:22" ht="68.400000000000006" x14ac:dyDescent="0.25">
      <c r="A42" s="80">
        <v>2</v>
      </c>
      <c r="B42" s="81">
        <v>2</v>
      </c>
      <c r="C42" s="82" t="s">
        <v>77</v>
      </c>
      <c r="D42" s="83" t="s">
        <v>78</v>
      </c>
      <c r="E42" s="84">
        <v>1467.71</v>
      </c>
      <c r="F42" s="85">
        <v>1467.71</v>
      </c>
      <c r="G42" s="84"/>
      <c r="H42" s="84" t="s">
        <v>79</v>
      </c>
      <c r="I42" s="84">
        <v>132.09</v>
      </c>
      <c r="J42" s="84"/>
      <c r="K42" s="84" t="s">
        <v>80</v>
      </c>
      <c r="L42" s="85">
        <v>1455.75</v>
      </c>
      <c r="M42" s="85"/>
      <c r="N42" s="85" t="s">
        <v>76</v>
      </c>
      <c r="O42" s="85"/>
      <c r="P42" s="85"/>
      <c r="Q42" s="85"/>
      <c r="R42" s="85"/>
      <c r="S42" s="85"/>
      <c r="T42" s="85"/>
      <c r="U42" s="85"/>
      <c r="V42" s="85"/>
    </row>
    <row r="43" spans="1:22" ht="57" x14ac:dyDescent="0.25">
      <c r="A43" s="80">
        <v>3</v>
      </c>
      <c r="B43" s="81">
        <v>3</v>
      </c>
      <c r="C43" s="82" t="s">
        <v>81</v>
      </c>
      <c r="D43" s="83" t="s">
        <v>73</v>
      </c>
      <c r="E43" s="84">
        <v>816.46</v>
      </c>
      <c r="F43" s="85" t="s">
        <v>82</v>
      </c>
      <c r="G43" s="84"/>
      <c r="H43" s="84" t="s">
        <v>83</v>
      </c>
      <c r="I43" s="84" t="s">
        <v>84</v>
      </c>
      <c r="J43" s="84"/>
      <c r="K43" s="84" t="s">
        <v>85</v>
      </c>
      <c r="L43" s="85" t="s">
        <v>86</v>
      </c>
      <c r="M43" s="85"/>
      <c r="N43" s="85" t="s">
        <v>76</v>
      </c>
      <c r="O43" s="85"/>
      <c r="P43" s="85"/>
      <c r="Q43" s="85"/>
      <c r="R43" s="85"/>
      <c r="S43" s="85"/>
      <c r="T43" s="85"/>
      <c r="U43" s="85"/>
      <c r="V43" s="85"/>
    </row>
    <row r="44" spans="1:22" ht="68.400000000000006" x14ac:dyDescent="0.25">
      <c r="A44" s="80">
        <v>4</v>
      </c>
      <c r="B44" s="81">
        <v>4</v>
      </c>
      <c r="C44" s="82" t="s">
        <v>87</v>
      </c>
      <c r="D44" s="83" t="s">
        <v>88</v>
      </c>
      <c r="E44" s="84">
        <v>390.46</v>
      </c>
      <c r="F44" s="85">
        <v>390.46</v>
      </c>
      <c r="G44" s="84"/>
      <c r="H44" s="84" t="s">
        <v>89</v>
      </c>
      <c r="I44" s="84">
        <v>31.24</v>
      </c>
      <c r="J44" s="84"/>
      <c r="K44" s="84" t="s">
        <v>90</v>
      </c>
      <c r="L44" s="85">
        <v>344.3</v>
      </c>
      <c r="M44" s="85"/>
      <c r="N44" s="85" t="s">
        <v>76</v>
      </c>
      <c r="O44" s="85"/>
      <c r="P44" s="85"/>
      <c r="Q44" s="85"/>
      <c r="R44" s="85"/>
      <c r="S44" s="85"/>
      <c r="T44" s="85"/>
      <c r="U44" s="85"/>
      <c r="V44" s="85"/>
    </row>
    <row r="45" spans="1:22" ht="57" x14ac:dyDescent="0.25">
      <c r="A45" s="80">
        <v>5</v>
      </c>
      <c r="B45" s="81">
        <v>5</v>
      </c>
      <c r="C45" s="82" t="s">
        <v>91</v>
      </c>
      <c r="D45" s="83" t="s">
        <v>78</v>
      </c>
      <c r="E45" s="84">
        <v>371.54</v>
      </c>
      <c r="F45" s="85" t="s">
        <v>92</v>
      </c>
      <c r="G45" s="84"/>
      <c r="H45" s="84" t="s">
        <v>93</v>
      </c>
      <c r="I45" s="84" t="s">
        <v>94</v>
      </c>
      <c r="J45" s="84"/>
      <c r="K45" s="84" t="s">
        <v>95</v>
      </c>
      <c r="L45" s="85" t="s">
        <v>96</v>
      </c>
      <c r="M45" s="85"/>
      <c r="N45" s="85" t="s">
        <v>76</v>
      </c>
      <c r="O45" s="85"/>
      <c r="P45" s="85"/>
      <c r="Q45" s="85"/>
      <c r="R45" s="85"/>
      <c r="S45" s="85"/>
      <c r="T45" s="85"/>
      <c r="U45" s="85"/>
      <c r="V45" s="85"/>
    </row>
    <row r="46" spans="1:22" ht="57" x14ac:dyDescent="0.25">
      <c r="A46" s="80">
        <v>6</v>
      </c>
      <c r="B46" s="81">
        <v>6</v>
      </c>
      <c r="C46" s="82" t="s">
        <v>97</v>
      </c>
      <c r="D46" s="83" t="s">
        <v>73</v>
      </c>
      <c r="E46" s="84">
        <v>903.43</v>
      </c>
      <c r="F46" s="85" t="s">
        <v>98</v>
      </c>
      <c r="G46" s="84"/>
      <c r="H46" s="84" t="s">
        <v>99</v>
      </c>
      <c r="I46" s="84" t="s">
        <v>100</v>
      </c>
      <c r="J46" s="84"/>
      <c r="K46" s="84" t="s">
        <v>101</v>
      </c>
      <c r="L46" s="85" t="s">
        <v>102</v>
      </c>
      <c r="M46" s="85"/>
      <c r="N46" s="85" t="s">
        <v>76</v>
      </c>
      <c r="O46" s="85"/>
      <c r="P46" s="85"/>
      <c r="Q46" s="85"/>
      <c r="R46" s="85"/>
      <c r="S46" s="85"/>
      <c r="T46" s="85"/>
      <c r="U46" s="85"/>
      <c r="V46" s="85"/>
    </row>
    <row r="47" spans="1:22" ht="68.400000000000006" x14ac:dyDescent="0.25">
      <c r="A47" s="86">
        <v>7</v>
      </c>
      <c r="B47" s="87">
        <v>7</v>
      </c>
      <c r="C47" s="88" t="s">
        <v>103</v>
      </c>
      <c r="D47" s="89" t="s">
        <v>88</v>
      </c>
      <c r="E47" s="90">
        <v>276.43</v>
      </c>
      <c r="F47" s="91">
        <v>276.43</v>
      </c>
      <c r="G47" s="90"/>
      <c r="H47" s="90" t="s">
        <v>104</v>
      </c>
      <c r="I47" s="90">
        <v>22.11</v>
      </c>
      <c r="J47" s="90"/>
      <c r="K47" s="90" t="s">
        <v>105</v>
      </c>
      <c r="L47" s="91">
        <v>243.64</v>
      </c>
      <c r="M47" s="91"/>
      <c r="N47" s="91" t="s">
        <v>76</v>
      </c>
      <c r="O47" s="91"/>
      <c r="P47" s="91"/>
      <c r="Q47" s="91"/>
      <c r="R47" s="91"/>
      <c r="S47" s="91"/>
      <c r="T47" s="91"/>
      <c r="U47" s="91"/>
      <c r="V47" s="91"/>
    </row>
    <row r="48" spans="1:22" ht="34.200000000000003" x14ac:dyDescent="0.25">
      <c r="A48" s="115" t="s">
        <v>106</v>
      </c>
      <c r="B48" s="116"/>
      <c r="C48" s="116"/>
      <c r="D48" s="116"/>
      <c r="E48" s="116"/>
      <c r="F48" s="116"/>
      <c r="G48" s="116"/>
      <c r="H48" s="92">
        <v>303.75</v>
      </c>
      <c r="I48" s="92" t="s">
        <v>107</v>
      </c>
      <c r="J48" s="92"/>
      <c r="K48" s="92">
        <v>3030.19</v>
      </c>
      <c r="L48" s="92" t="s">
        <v>108</v>
      </c>
      <c r="M48" s="92"/>
      <c r="N48" s="92"/>
      <c r="O48" s="92"/>
      <c r="P48" s="92"/>
      <c r="Q48" s="92"/>
      <c r="R48" s="92"/>
      <c r="S48" s="92"/>
      <c r="T48" s="92"/>
      <c r="U48" s="92"/>
      <c r="V48" s="92"/>
    </row>
    <row r="49" spans="1:22" x14ac:dyDescent="0.25">
      <c r="A49" s="115" t="s">
        <v>109</v>
      </c>
      <c r="B49" s="116"/>
      <c r="C49" s="116"/>
      <c r="D49" s="116"/>
      <c r="E49" s="116"/>
      <c r="F49" s="116"/>
      <c r="G49" s="116"/>
      <c r="H49" s="92"/>
      <c r="I49" s="92"/>
      <c r="J49" s="92"/>
      <c r="K49" s="92"/>
      <c r="L49" s="92"/>
      <c r="M49" s="92"/>
      <c r="N49" s="92"/>
      <c r="O49" s="92"/>
      <c r="P49" s="92"/>
      <c r="Q49" s="92"/>
      <c r="R49" s="92"/>
      <c r="S49" s="92"/>
      <c r="T49" s="92"/>
      <c r="U49" s="92"/>
      <c r="V49" s="92"/>
    </row>
    <row r="50" spans="1:22" x14ac:dyDescent="0.25">
      <c r="A50" s="115" t="s">
        <v>110</v>
      </c>
      <c r="B50" s="116"/>
      <c r="C50" s="116"/>
      <c r="D50" s="116"/>
      <c r="E50" s="116"/>
      <c r="F50" s="116"/>
      <c r="G50" s="116"/>
      <c r="H50" s="92">
        <v>266.67</v>
      </c>
      <c r="I50" s="92"/>
      <c r="J50" s="92"/>
      <c r="K50" s="92">
        <v>2939.04</v>
      </c>
      <c r="L50" s="92"/>
      <c r="M50" s="92"/>
      <c r="N50" s="92"/>
      <c r="O50" s="92"/>
      <c r="P50" s="92"/>
      <c r="Q50" s="92"/>
      <c r="R50" s="92"/>
      <c r="S50" s="92"/>
      <c r="T50" s="92"/>
      <c r="U50" s="92"/>
      <c r="V50" s="92"/>
    </row>
    <row r="51" spans="1:22" x14ac:dyDescent="0.25">
      <c r="A51" s="115" t="s">
        <v>111</v>
      </c>
      <c r="B51" s="116"/>
      <c r="C51" s="116"/>
      <c r="D51" s="116"/>
      <c r="E51" s="116"/>
      <c r="F51" s="116"/>
      <c r="G51" s="116"/>
      <c r="H51" s="92">
        <v>37.08</v>
      </c>
      <c r="I51" s="92"/>
      <c r="J51" s="92"/>
      <c r="K51" s="92">
        <v>91.15</v>
      </c>
      <c r="L51" s="92"/>
      <c r="M51" s="92"/>
      <c r="N51" s="92"/>
      <c r="O51" s="92"/>
      <c r="P51" s="92"/>
      <c r="Q51" s="92"/>
      <c r="R51" s="92"/>
      <c r="S51" s="92"/>
      <c r="T51" s="92"/>
      <c r="U51" s="92"/>
      <c r="V51" s="92"/>
    </row>
    <row r="52" spans="1:22" x14ac:dyDescent="0.25">
      <c r="A52" s="113" t="s">
        <v>112</v>
      </c>
      <c r="B52" s="114"/>
      <c r="C52" s="114"/>
      <c r="D52" s="114"/>
      <c r="E52" s="114"/>
      <c r="F52" s="114"/>
      <c r="G52" s="114"/>
      <c r="H52" s="93">
        <v>226.67</v>
      </c>
      <c r="I52" s="93"/>
      <c r="J52" s="93"/>
      <c r="K52" s="93">
        <v>2498.1799999999998</v>
      </c>
      <c r="L52" s="93"/>
      <c r="M52" s="92"/>
      <c r="N52" s="92"/>
      <c r="O52" s="92"/>
      <c r="P52" s="92"/>
      <c r="Q52" s="92"/>
      <c r="R52" s="92"/>
      <c r="S52" s="92"/>
      <c r="T52" s="92"/>
      <c r="U52" s="92"/>
      <c r="V52" s="92"/>
    </row>
    <row r="53" spans="1:22" x14ac:dyDescent="0.25">
      <c r="A53" s="113" t="s">
        <v>113</v>
      </c>
      <c r="B53" s="114"/>
      <c r="C53" s="114"/>
      <c r="D53" s="114"/>
      <c r="E53" s="114"/>
      <c r="F53" s="114"/>
      <c r="G53" s="114"/>
      <c r="H53" s="93">
        <v>173.34</v>
      </c>
      <c r="I53" s="93"/>
      <c r="J53" s="93"/>
      <c r="K53" s="93">
        <v>1910.38</v>
      </c>
      <c r="L53" s="93"/>
      <c r="M53" s="92"/>
      <c r="N53" s="92"/>
      <c r="O53" s="92"/>
      <c r="P53" s="92"/>
      <c r="Q53" s="92"/>
      <c r="R53" s="92"/>
      <c r="S53" s="92"/>
      <c r="T53" s="92"/>
      <c r="U53" s="92"/>
      <c r="V53" s="92"/>
    </row>
    <row r="54" spans="1:22" x14ac:dyDescent="0.25">
      <c r="A54" s="113" t="s">
        <v>114</v>
      </c>
      <c r="B54" s="114"/>
      <c r="C54" s="114"/>
      <c r="D54" s="114"/>
      <c r="E54" s="114"/>
      <c r="F54" s="114"/>
      <c r="G54" s="114"/>
      <c r="H54" s="93"/>
      <c r="I54" s="93"/>
      <c r="J54" s="93"/>
      <c r="K54" s="93"/>
      <c r="L54" s="93"/>
      <c r="M54" s="92"/>
      <c r="N54" s="92"/>
      <c r="O54" s="92"/>
      <c r="P54" s="92"/>
      <c r="Q54" s="92"/>
      <c r="R54" s="92"/>
      <c r="S54" s="92"/>
      <c r="T54" s="92"/>
      <c r="U54" s="92"/>
      <c r="V54" s="92"/>
    </row>
    <row r="55" spans="1:22" x14ac:dyDescent="0.25">
      <c r="A55" s="115" t="s">
        <v>115</v>
      </c>
      <c r="B55" s="116"/>
      <c r="C55" s="116"/>
      <c r="D55" s="116"/>
      <c r="E55" s="116"/>
      <c r="F55" s="116"/>
      <c r="G55" s="116"/>
      <c r="H55" s="92">
        <v>703.76</v>
      </c>
      <c r="I55" s="92"/>
      <c r="J55" s="92"/>
      <c r="K55" s="92">
        <v>7438.75</v>
      </c>
      <c r="L55" s="92"/>
      <c r="M55" s="92"/>
      <c r="N55" s="92"/>
      <c r="O55" s="92"/>
      <c r="P55" s="92"/>
      <c r="Q55" s="92"/>
      <c r="R55" s="92"/>
      <c r="S55" s="92"/>
      <c r="T55" s="92"/>
      <c r="U55" s="92"/>
      <c r="V55" s="92"/>
    </row>
    <row r="56" spans="1:22" x14ac:dyDescent="0.25">
      <c r="A56" s="115" t="s">
        <v>116</v>
      </c>
      <c r="B56" s="116"/>
      <c r="C56" s="116"/>
      <c r="D56" s="116"/>
      <c r="E56" s="116"/>
      <c r="F56" s="116"/>
      <c r="G56" s="116"/>
      <c r="H56" s="92">
        <v>703.76</v>
      </c>
      <c r="I56" s="92"/>
      <c r="J56" s="92"/>
      <c r="K56" s="92">
        <v>7438.75</v>
      </c>
      <c r="L56" s="92"/>
      <c r="M56" s="92"/>
      <c r="N56" s="92"/>
      <c r="O56" s="92"/>
      <c r="P56" s="92"/>
      <c r="Q56" s="92"/>
      <c r="R56" s="92"/>
      <c r="S56" s="92"/>
      <c r="T56" s="92"/>
      <c r="U56" s="92"/>
      <c r="V56" s="92"/>
    </row>
    <row r="57" spans="1:22" x14ac:dyDescent="0.25">
      <c r="A57" s="113" t="s">
        <v>117</v>
      </c>
      <c r="B57" s="114"/>
      <c r="C57" s="114"/>
      <c r="D57" s="114"/>
      <c r="E57" s="114"/>
      <c r="F57" s="114"/>
      <c r="G57" s="114"/>
      <c r="H57" s="93">
        <v>703.76</v>
      </c>
      <c r="I57" s="93"/>
      <c r="J57" s="93"/>
      <c r="K57" s="93">
        <v>7438.75</v>
      </c>
      <c r="L57" s="93"/>
      <c r="M57" s="92"/>
      <c r="N57" s="92"/>
      <c r="O57" s="92"/>
      <c r="P57" s="92"/>
      <c r="Q57" s="92"/>
      <c r="R57" s="92"/>
      <c r="S57" s="92"/>
      <c r="T57" s="92"/>
      <c r="U57" s="92"/>
      <c r="V57" s="92"/>
    </row>
    <row r="58" spans="1:22" x14ac:dyDescent="0.25">
      <c r="A58" s="50"/>
      <c r="B58" s="39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</row>
    <row r="59" spans="1:22" x14ac:dyDescent="0.25">
      <c r="A59" s="50"/>
      <c r="B59" s="39"/>
      <c r="C59" s="73" t="s">
        <v>64</v>
      </c>
      <c r="D59" s="48"/>
      <c r="E59" s="48"/>
      <c r="F59" s="48"/>
      <c r="G59" s="48"/>
      <c r="H59" s="74">
        <f>IF(ISBLANK(Y30),"",ROUND(Z30/Y30,2)*100)</f>
        <v>85</v>
      </c>
      <c r="I59" s="48"/>
      <c r="J59" s="48"/>
      <c r="K59" s="74">
        <f>IF(ISBLANK(Y31),"",ROUND(Z31/Y31,2)*100)</f>
        <v>85</v>
      </c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</row>
    <row r="60" spans="1:22" x14ac:dyDescent="0.25">
      <c r="A60" s="50"/>
      <c r="B60" s="39"/>
      <c r="C60" s="73" t="s">
        <v>65</v>
      </c>
      <c r="D60" s="48"/>
      <c r="E60" s="48"/>
      <c r="F60" s="48"/>
      <c r="G60" s="48"/>
      <c r="H60" s="45">
        <f>IF(ISBLANK(Y30),"",ROUND(AA30/Y30,2)*100)</f>
        <v>65</v>
      </c>
      <c r="I60" s="48"/>
      <c r="J60" s="48"/>
      <c r="K60" s="45">
        <f>IF(ISBLANK(Y31),"",ROUND(AA31/Y31,2)*100)</f>
        <v>65</v>
      </c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</row>
    <row r="61" spans="1:22" x14ac:dyDescent="0.25">
      <c r="A61" s="28"/>
      <c r="B61" s="28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</row>
    <row r="62" spans="1:22" x14ac:dyDescent="0.25">
      <c r="B62" s="75" t="s">
        <v>69</v>
      </c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</row>
    <row r="63" spans="1:22" x14ac:dyDescent="0.25">
      <c r="B63" s="3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</row>
    <row r="64" spans="1:22" x14ac:dyDescent="0.25">
      <c r="B64" s="75" t="s">
        <v>70</v>
      </c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</row>
    <row r="65" spans="2:22" x14ac:dyDescent="0.25">
      <c r="B65" s="46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</row>
    <row r="67" spans="2:22" x14ac:dyDescent="0.25">
      <c r="C67" s="49"/>
      <c r="D67" s="49"/>
      <c r="E67" s="49"/>
      <c r="F67" s="49"/>
      <c r="G67" s="49"/>
    </row>
    <row r="68" spans="2:22" x14ac:dyDescent="0.25">
      <c r="C68" s="49"/>
      <c r="D68" s="49"/>
      <c r="E68" s="49"/>
      <c r="F68" s="49"/>
      <c r="G68" s="49"/>
    </row>
    <row r="69" spans="2:22" x14ac:dyDescent="0.25">
      <c r="C69" s="49"/>
      <c r="D69" s="49"/>
      <c r="E69" s="49"/>
      <c r="F69" s="49"/>
      <c r="G69" s="49"/>
    </row>
    <row r="70" spans="2:22" x14ac:dyDescent="0.25">
      <c r="C70" s="49"/>
      <c r="D70" s="49"/>
      <c r="E70" s="49"/>
      <c r="F70" s="49"/>
      <c r="G70" s="49"/>
    </row>
    <row r="71" spans="2:22" x14ac:dyDescent="0.25">
      <c r="C71" s="49"/>
      <c r="D71" s="49"/>
      <c r="E71" s="49"/>
      <c r="F71" s="49"/>
      <c r="G71" s="49"/>
    </row>
    <row r="72" spans="2:22" x14ac:dyDescent="0.25">
      <c r="C72" s="49"/>
      <c r="D72" s="49"/>
      <c r="E72" s="49"/>
      <c r="F72" s="49"/>
      <c r="G72" s="49"/>
    </row>
    <row r="73" spans="2:22" x14ac:dyDescent="0.25">
      <c r="C73" s="49"/>
      <c r="D73" s="49"/>
      <c r="E73" s="49"/>
      <c r="F73" s="49"/>
      <c r="G73" s="49"/>
    </row>
    <row r="74" spans="2:22" x14ac:dyDescent="0.25">
      <c r="C74" s="49"/>
      <c r="D74" s="49"/>
      <c r="E74" s="49"/>
      <c r="F74" s="49"/>
      <c r="G74" s="49"/>
    </row>
    <row r="75" spans="2:22" x14ac:dyDescent="0.25">
      <c r="C75" s="49"/>
      <c r="D75" s="49"/>
      <c r="E75" s="49"/>
      <c r="F75" s="49"/>
      <c r="G75" s="49"/>
    </row>
    <row r="76" spans="2:22" x14ac:dyDescent="0.25">
      <c r="C76" s="49"/>
      <c r="D76" s="49"/>
      <c r="E76" s="49"/>
      <c r="F76" s="49"/>
      <c r="G76" s="49"/>
    </row>
    <row r="77" spans="2:22" x14ac:dyDescent="0.25">
      <c r="C77" s="49"/>
      <c r="D77" s="49"/>
      <c r="E77" s="49"/>
      <c r="F77" s="49"/>
      <c r="G77" s="49"/>
    </row>
    <row r="78" spans="2:22" x14ac:dyDescent="0.25">
      <c r="C78" s="49"/>
      <c r="D78" s="49"/>
      <c r="E78" s="49"/>
      <c r="F78" s="49"/>
      <c r="G78" s="49"/>
    </row>
  </sheetData>
  <mergeCells count="43"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K26:V26"/>
    <mergeCell ref="H27:I27"/>
    <mergeCell ref="K36:V36"/>
    <mergeCell ref="H37:H3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B24:V24"/>
    <mergeCell ref="A52:G52"/>
    <mergeCell ref="A36:B36"/>
    <mergeCell ref="B37:B38"/>
    <mergeCell ref="A37:A38"/>
    <mergeCell ref="H17:I18"/>
    <mergeCell ref="C36:C38"/>
    <mergeCell ref="D36:D38"/>
    <mergeCell ref="E36:G36"/>
    <mergeCell ref="E37:E38"/>
    <mergeCell ref="A40:V40"/>
    <mergeCell ref="A48:G48"/>
    <mergeCell ref="A49:G49"/>
    <mergeCell ref="A50:G50"/>
    <mergeCell ref="A51:G51"/>
    <mergeCell ref="A53:G53"/>
    <mergeCell ref="A54:G54"/>
    <mergeCell ref="A55:G55"/>
    <mergeCell ref="A56:G56"/>
    <mergeCell ref="A57:G57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48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54" t="s">
        <v>37</v>
      </c>
      <c r="B5" s="154"/>
      <c r="C5" s="154"/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141" t="s">
        <v>34</v>
      </c>
      <c r="B6" s="141"/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141" t="s">
        <v>68</v>
      </c>
      <c r="B7" s="141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150" t="s">
        <v>4</v>
      </c>
      <c r="B8" s="150"/>
      <c r="C8" s="150"/>
      <c r="D8" s="150"/>
      <c r="E8" s="150"/>
      <c r="F8" s="150"/>
      <c r="G8" s="150"/>
      <c r="H8" s="150"/>
      <c r="I8" s="150"/>
      <c r="J8" s="150"/>
      <c r="K8" s="150"/>
      <c r="L8" s="150"/>
      <c r="M8" s="150"/>
      <c r="N8" s="150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55" t="s">
        <v>20</v>
      </c>
      <c r="H10" s="156"/>
      <c r="I10" s="156"/>
      <c r="J10" s="155" t="s">
        <v>21</v>
      </c>
      <c r="K10" s="156"/>
      <c r="L10" s="156"/>
      <c r="M10" s="157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136">
        <f>703.76/1000</f>
        <v>0.70375999999999994</v>
      </c>
      <c r="H11" s="137"/>
      <c r="I11" s="55" t="s">
        <v>6</v>
      </c>
      <c r="J11" s="138">
        <f>7438.75/1000</f>
        <v>7.4387499999999998</v>
      </c>
      <c r="K11" s="139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136">
        <f>0/1000</f>
        <v>0</v>
      </c>
      <c r="H12" s="137"/>
      <c r="I12" s="55" t="s">
        <v>6</v>
      </c>
      <c r="J12" s="138">
        <f>0/1000</f>
        <v>0</v>
      </c>
      <c r="K12" s="139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58">
        <f>703.76/1000</f>
        <v>0.70375999999999994</v>
      </c>
      <c r="H13" s="159"/>
      <c r="I13" s="55" t="s">
        <v>6</v>
      </c>
      <c r="J13" s="138">
        <f>7438.75/1000</f>
        <v>7.4387499999999998</v>
      </c>
      <c r="K13" s="139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136">
        <f>(O14+O15)/1000</f>
        <v>2.281E-2</v>
      </c>
      <c r="H14" s="137"/>
      <c r="I14" s="55" t="s">
        <v>8</v>
      </c>
      <c r="J14" s="138">
        <f>(P14+P15)/1000</f>
        <v>2.281E-2</v>
      </c>
      <c r="K14" s="139"/>
      <c r="L14" s="58">
        <v>266.67</v>
      </c>
      <c r="M14" s="35" t="s">
        <v>8</v>
      </c>
      <c r="N14" s="57"/>
      <c r="O14" s="26">
        <v>22.81</v>
      </c>
      <c r="P14" s="27">
        <v>22.81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62">
        <f>266.67/1000</f>
        <v>0.26667000000000002</v>
      </c>
      <c r="H15" s="163"/>
      <c r="I15" s="55" t="s">
        <v>6</v>
      </c>
      <c r="J15" s="138">
        <f>2939.04/1000</f>
        <v>2.9390399999999999</v>
      </c>
      <c r="K15" s="139"/>
      <c r="L15" s="59">
        <v>2939.04</v>
      </c>
      <c r="M15" s="35" t="s">
        <v>6</v>
      </c>
      <c r="N15" s="57"/>
      <c r="O15" s="26"/>
      <c r="P15" s="27"/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0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123" t="s">
        <v>10</v>
      </c>
      <c r="B20" s="123" t="s">
        <v>0</v>
      </c>
      <c r="C20" s="123" t="s">
        <v>22</v>
      </c>
      <c r="D20" s="62" t="s">
        <v>23</v>
      </c>
      <c r="E20" s="123" t="s">
        <v>24</v>
      </c>
      <c r="F20" s="164" t="s">
        <v>25</v>
      </c>
      <c r="G20" s="165"/>
      <c r="H20" s="164" t="s">
        <v>26</v>
      </c>
      <c r="I20" s="168"/>
      <c r="J20" s="168"/>
      <c r="K20" s="165"/>
      <c r="L20" s="63"/>
      <c r="M20" s="123" t="s">
        <v>27</v>
      </c>
      <c r="N20" s="123" t="s">
        <v>28</v>
      </c>
    </row>
    <row r="21" spans="1:23" s="33" customFormat="1" ht="19.5" customHeight="1" thickBot="1" x14ac:dyDescent="0.3">
      <c r="A21" s="151"/>
      <c r="B21" s="151"/>
      <c r="C21" s="151"/>
      <c r="D21" s="123" t="s">
        <v>33</v>
      </c>
      <c r="E21" s="151"/>
      <c r="F21" s="166"/>
      <c r="G21" s="167"/>
      <c r="H21" s="160" t="s">
        <v>29</v>
      </c>
      <c r="I21" s="161"/>
      <c r="J21" s="160" t="s">
        <v>30</v>
      </c>
      <c r="K21" s="161"/>
      <c r="L21" s="64"/>
      <c r="M21" s="151"/>
      <c r="N21" s="151"/>
    </row>
    <row r="22" spans="1:23" s="33" customFormat="1" ht="19.5" customHeight="1" x14ac:dyDescent="0.25">
      <c r="A22" s="151"/>
      <c r="B22" s="151"/>
      <c r="C22" s="151"/>
      <c r="D22" s="151"/>
      <c r="E22" s="151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151"/>
      <c r="N22" s="151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2" t="s">
        <v>118</v>
      </c>
      <c r="B24" s="153"/>
      <c r="C24" s="153"/>
      <c r="D24" s="153"/>
      <c r="E24" s="153"/>
      <c r="F24" s="153"/>
      <c r="G24" s="153"/>
      <c r="H24" s="153"/>
      <c r="I24" s="153"/>
      <c r="J24" s="153"/>
      <c r="K24" s="153"/>
      <c r="L24" s="153"/>
      <c r="M24" s="153"/>
      <c r="N24" s="153"/>
    </row>
    <row r="25" spans="1:23" ht="19.350000000000001" customHeight="1" x14ac:dyDescent="0.25">
      <c r="A25" s="117" t="s">
        <v>119</v>
      </c>
      <c r="B25" s="118"/>
      <c r="C25" s="118"/>
      <c r="D25" s="118"/>
      <c r="E25" s="118"/>
      <c r="F25" s="118"/>
      <c r="G25" s="118"/>
      <c r="H25" s="118"/>
      <c r="I25" s="118"/>
      <c r="J25" s="118"/>
      <c r="K25" s="118"/>
      <c r="L25" s="118"/>
      <c r="M25" s="118"/>
      <c r="N25" s="118"/>
    </row>
    <row r="26" spans="1:23" s="29" customFormat="1" ht="22.8" x14ac:dyDescent="0.25">
      <c r="A26" s="94">
        <v>1</v>
      </c>
      <c r="B26" s="95" t="s">
        <v>120</v>
      </c>
      <c r="C26" s="82" t="s">
        <v>121</v>
      </c>
      <c r="D26" s="96" t="s">
        <v>122</v>
      </c>
      <c r="E26" s="97">
        <v>3.57</v>
      </c>
      <c r="F26" s="84" t="s">
        <v>123</v>
      </c>
      <c r="G26" s="84">
        <v>35.200000000000003</v>
      </c>
      <c r="H26" s="98"/>
      <c r="I26" s="98"/>
      <c r="J26" s="84" t="s">
        <v>124</v>
      </c>
      <c r="K26" s="84">
        <v>387.99</v>
      </c>
      <c r="L26" s="99"/>
      <c r="M26" s="98">
        <f>IF(ISNUMBER(K26/G26),IF(NOT(K26/G26=0),K26/G26, " "), " ")</f>
        <v>11.022443181818181</v>
      </c>
      <c r="N26" s="96"/>
    </row>
    <row r="27" spans="1:23" s="29" customFormat="1" ht="22.8" x14ac:dyDescent="0.25">
      <c r="A27" s="94">
        <v>2</v>
      </c>
      <c r="B27" s="95" t="s">
        <v>125</v>
      </c>
      <c r="C27" s="82" t="s">
        <v>126</v>
      </c>
      <c r="D27" s="96" t="s">
        <v>122</v>
      </c>
      <c r="E27" s="97">
        <v>0.64</v>
      </c>
      <c r="F27" s="84" t="s">
        <v>127</v>
      </c>
      <c r="G27" s="84">
        <v>6.9</v>
      </c>
      <c r="H27" s="98"/>
      <c r="I27" s="98"/>
      <c r="J27" s="84" t="s">
        <v>128</v>
      </c>
      <c r="K27" s="84">
        <v>76.069999999999993</v>
      </c>
      <c r="L27" s="99"/>
      <c r="M27" s="98">
        <f>IF(ISNUMBER(K27/G27),IF(NOT(K27/G27=0),K27/G27, " "), " ")</f>
        <v>11.024637681159419</v>
      </c>
      <c r="N27" s="96"/>
    </row>
    <row r="28" spans="1:23" s="29" customFormat="1" ht="22.8" x14ac:dyDescent="0.25">
      <c r="A28" s="94">
        <v>3</v>
      </c>
      <c r="B28" s="95" t="s">
        <v>129</v>
      </c>
      <c r="C28" s="82" t="s">
        <v>130</v>
      </c>
      <c r="D28" s="96" t="s">
        <v>122</v>
      </c>
      <c r="E28" s="97">
        <v>2.17</v>
      </c>
      <c r="F28" s="84" t="s">
        <v>131</v>
      </c>
      <c r="G28" s="84">
        <v>24.89</v>
      </c>
      <c r="H28" s="98"/>
      <c r="I28" s="98"/>
      <c r="J28" s="84" t="s">
        <v>132</v>
      </c>
      <c r="K28" s="84">
        <v>274.22000000000003</v>
      </c>
      <c r="L28" s="99"/>
      <c r="M28" s="98">
        <f>IF(ISNUMBER(K28/G28),IF(NOT(K28/G28=0),K28/G28, " "), " ")</f>
        <v>11.017276014463642</v>
      </c>
      <c r="N28" s="96"/>
    </row>
    <row r="29" spans="1:23" s="29" customFormat="1" ht="22.8" x14ac:dyDescent="0.25">
      <c r="A29" s="94">
        <v>4</v>
      </c>
      <c r="B29" s="95" t="s">
        <v>133</v>
      </c>
      <c r="C29" s="82" t="s">
        <v>134</v>
      </c>
      <c r="D29" s="96" t="s">
        <v>122</v>
      </c>
      <c r="E29" s="97">
        <v>16.43</v>
      </c>
      <c r="F29" s="84" t="s">
        <v>135</v>
      </c>
      <c r="G29" s="84">
        <v>199.79</v>
      </c>
      <c r="H29" s="98"/>
      <c r="I29" s="98"/>
      <c r="J29" s="84" t="s">
        <v>136</v>
      </c>
      <c r="K29" s="84">
        <v>2201.79</v>
      </c>
      <c r="L29" s="99"/>
      <c r="M29" s="98">
        <f>IF(ISNUMBER(K29/G29),IF(NOT(K29/G29=0),K29/G29, " "), " ")</f>
        <v>11.020521547625007</v>
      </c>
      <c r="N29" s="96"/>
    </row>
    <row r="30" spans="1:23" ht="19.350000000000001" customHeight="1" x14ac:dyDescent="0.25">
      <c r="A30" s="117" t="s">
        <v>137</v>
      </c>
      <c r="B30" s="118"/>
      <c r="C30" s="118"/>
      <c r="D30" s="118"/>
      <c r="E30" s="118"/>
      <c r="F30" s="118"/>
      <c r="G30" s="118"/>
      <c r="H30" s="118"/>
      <c r="I30" s="118"/>
      <c r="J30" s="118"/>
      <c r="K30" s="118"/>
      <c r="L30" s="118"/>
      <c r="M30" s="118"/>
      <c r="N30" s="118"/>
    </row>
    <row r="31" spans="1:23" ht="45.6" x14ac:dyDescent="0.25">
      <c r="A31" s="94">
        <v>5</v>
      </c>
      <c r="B31" s="95" t="s">
        <v>138</v>
      </c>
      <c r="C31" s="82" t="s">
        <v>139</v>
      </c>
      <c r="D31" s="96" t="s">
        <v>140</v>
      </c>
      <c r="E31" s="97">
        <v>0.9</v>
      </c>
      <c r="F31" s="84" t="s">
        <v>141</v>
      </c>
      <c r="G31" s="84">
        <v>26.55</v>
      </c>
      <c r="H31" s="98">
        <v>58.8</v>
      </c>
      <c r="I31" s="98">
        <v>52.92</v>
      </c>
      <c r="J31" s="84" t="s">
        <v>142</v>
      </c>
      <c r="K31" s="84">
        <v>54.14</v>
      </c>
      <c r="L31" s="99"/>
      <c r="M31" s="98">
        <f>IF(ISNUMBER(K31/G31),IF(NOT(K31/G31=0),K31/G31, " "), " ")</f>
        <v>2.039171374764595</v>
      </c>
      <c r="N31" s="96" t="s">
        <v>143</v>
      </c>
    </row>
    <row r="32" spans="1:23" ht="22.8" x14ac:dyDescent="0.25">
      <c r="A32" s="94">
        <v>6</v>
      </c>
      <c r="B32" s="95" t="s">
        <v>144</v>
      </c>
      <c r="C32" s="82" t="s">
        <v>145</v>
      </c>
      <c r="D32" s="96" t="s">
        <v>146</v>
      </c>
      <c r="E32" s="97">
        <v>1</v>
      </c>
      <c r="F32" s="84" t="s">
        <v>147</v>
      </c>
      <c r="G32" s="84">
        <v>6.27</v>
      </c>
      <c r="H32" s="98">
        <v>22.83</v>
      </c>
      <c r="I32" s="98">
        <v>22.83</v>
      </c>
      <c r="J32" s="84" t="s">
        <v>148</v>
      </c>
      <c r="K32" s="84">
        <v>23.3</v>
      </c>
      <c r="L32" s="99"/>
      <c r="M32" s="98">
        <f>IF(ISNUMBER(K32/G32),IF(NOT(K32/G32=0),K32/G32, " "), " ")</f>
        <v>3.7161084529505586</v>
      </c>
      <c r="N32" s="96" t="s">
        <v>149</v>
      </c>
    </row>
    <row r="33" spans="1:14" ht="22.8" x14ac:dyDescent="0.25">
      <c r="A33" s="100">
        <v>7</v>
      </c>
      <c r="B33" s="101" t="s">
        <v>150</v>
      </c>
      <c r="C33" s="88" t="s">
        <v>151</v>
      </c>
      <c r="D33" s="102" t="s">
        <v>146</v>
      </c>
      <c r="E33" s="103">
        <v>1</v>
      </c>
      <c r="F33" s="90" t="s">
        <v>152</v>
      </c>
      <c r="G33" s="90">
        <v>4.26</v>
      </c>
      <c r="H33" s="104">
        <v>13.42</v>
      </c>
      <c r="I33" s="104">
        <v>13.42</v>
      </c>
      <c r="J33" s="90" t="s">
        <v>153</v>
      </c>
      <c r="K33" s="90">
        <v>13.71</v>
      </c>
      <c r="L33" s="105"/>
      <c r="M33" s="104">
        <f>IF(ISNUMBER(K33/G33),IF(NOT(K33/G33=0),K33/G33, " "), " ")</f>
        <v>3.21830985915493</v>
      </c>
      <c r="N33" s="102" t="s">
        <v>154</v>
      </c>
    </row>
    <row r="34" spans="1:14" x14ac:dyDescent="0.25">
      <c r="A34" s="115" t="s">
        <v>106</v>
      </c>
      <c r="B34" s="116"/>
      <c r="C34" s="116"/>
      <c r="D34" s="116"/>
      <c r="E34" s="116"/>
      <c r="F34" s="116"/>
      <c r="G34" s="106">
        <v>303.75</v>
      </c>
      <c r="H34" s="107"/>
      <c r="I34" s="107"/>
      <c r="J34" s="107"/>
      <c r="K34" s="106">
        <v>3030.19</v>
      </c>
      <c r="L34" s="108"/>
      <c r="M34" s="106">
        <f t="shared" ref="M34:M43" ca="1" si="0">IF(ISNUMBER(INDIRECT("K" &amp; ROW())/INDIRECT("G" &amp; ROW())),INDIRECT("K" &amp; ROW())/INDIRECT("G" &amp; ROW()), " ")</f>
        <v>9.9759341563786013</v>
      </c>
      <c r="N34" s="92" t="s">
        <v>155</v>
      </c>
    </row>
    <row r="35" spans="1:14" x14ac:dyDescent="0.25">
      <c r="A35" s="115" t="s">
        <v>109</v>
      </c>
      <c r="B35" s="116"/>
      <c r="C35" s="116"/>
      <c r="D35" s="116"/>
      <c r="E35" s="116"/>
      <c r="F35" s="116"/>
      <c r="G35" s="106"/>
      <c r="H35" s="107"/>
      <c r="I35" s="107"/>
      <c r="J35" s="107"/>
      <c r="K35" s="106"/>
      <c r="L35" s="108"/>
      <c r="M35" s="106" t="str">
        <f t="shared" ca="1" si="0"/>
        <v xml:space="preserve"> </v>
      </c>
      <c r="N35" s="92" t="s">
        <v>155</v>
      </c>
    </row>
    <row r="36" spans="1:14" x14ac:dyDescent="0.25">
      <c r="A36" s="115" t="s">
        <v>110</v>
      </c>
      <c r="B36" s="116"/>
      <c r="C36" s="116"/>
      <c r="D36" s="116"/>
      <c r="E36" s="116"/>
      <c r="F36" s="116"/>
      <c r="G36" s="106">
        <v>266.67</v>
      </c>
      <c r="H36" s="107"/>
      <c r="I36" s="107"/>
      <c r="J36" s="107"/>
      <c r="K36" s="106">
        <v>2939.04</v>
      </c>
      <c r="L36" s="108"/>
      <c r="M36" s="106">
        <f t="shared" ca="1" si="0"/>
        <v>11.021262234222071</v>
      </c>
      <c r="N36" s="92" t="s">
        <v>155</v>
      </c>
    </row>
    <row r="37" spans="1:14" x14ac:dyDescent="0.25">
      <c r="A37" s="115" t="s">
        <v>111</v>
      </c>
      <c r="B37" s="116"/>
      <c r="C37" s="116"/>
      <c r="D37" s="116"/>
      <c r="E37" s="116"/>
      <c r="F37" s="116"/>
      <c r="G37" s="106">
        <v>37.08</v>
      </c>
      <c r="H37" s="107"/>
      <c r="I37" s="107"/>
      <c r="J37" s="107"/>
      <c r="K37" s="106">
        <v>91.15</v>
      </c>
      <c r="L37" s="108"/>
      <c r="M37" s="106">
        <f t="shared" ca="1" si="0"/>
        <v>2.4581984897518883</v>
      </c>
      <c r="N37" s="92" t="s">
        <v>155</v>
      </c>
    </row>
    <row r="38" spans="1:14" x14ac:dyDescent="0.25">
      <c r="A38" s="113" t="s">
        <v>112</v>
      </c>
      <c r="B38" s="114"/>
      <c r="C38" s="114"/>
      <c r="D38" s="114"/>
      <c r="E38" s="114"/>
      <c r="F38" s="114"/>
      <c r="G38" s="109">
        <v>226.67</v>
      </c>
      <c r="H38" s="110"/>
      <c r="I38" s="110"/>
      <c r="J38" s="110"/>
      <c r="K38" s="109">
        <v>2498.1799999999998</v>
      </c>
      <c r="L38" s="111"/>
      <c r="M38" s="109">
        <f t="shared" ca="1" si="0"/>
        <v>11.021220276172409</v>
      </c>
      <c r="N38" s="93" t="s">
        <v>155</v>
      </c>
    </row>
    <row r="39" spans="1:14" x14ac:dyDescent="0.25">
      <c r="A39" s="113" t="s">
        <v>113</v>
      </c>
      <c r="B39" s="114"/>
      <c r="C39" s="114"/>
      <c r="D39" s="114"/>
      <c r="E39" s="114"/>
      <c r="F39" s="114"/>
      <c r="G39" s="109">
        <v>173.34</v>
      </c>
      <c r="H39" s="110"/>
      <c r="I39" s="110"/>
      <c r="J39" s="110"/>
      <c r="K39" s="109">
        <v>1910.38</v>
      </c>
      <c r="L39" s="111"/>
      <c r="M39" s="109">
        <f t="shared" ca="1" si="0"/>
        <v>11.020999192338756</v>
      </c>
      <c r="N39" s="93" t="s">
        <v>155</v>
      </c>
    </row>
    <row r="40" spans="1:14" x14ac:dyDescent="0.25">
      <c r="A40" s="113" t="s">
        <v>114</v>
      </c>
      <c r="B40" s="114"/>
      <c r="C40" s="114"/>
      <c r="D40" s="114"/>
      <c r="E40" s="114"/>
      <c r="F40" s="114"/>
      <c r="G40" s="109"/>
      <c r="H40" s="110"/>
      <c r="I40" s="110"/>
      <c r="J40" s="110"/>
      <c r="K40" s="109"/>
      <c r="L40" s="111"/>
      <c r="M40" s="109" t="str">
        <f t="shared" ca="1" si="0"/>
        <v xml:space="preserve"> </v>
      </c>
      <c r="N40" s="93" t="s">
        <v>155</v>
      </c>
    </row>
    <row r="41" spans="1:14" x14ac:dyDescent="0.25">
      <c r="A41" s="115" t="s">
        <v>115</v>
      </c>
      <c r="B41" s="116"/>
      <c r="C41" s="116"/>
      <c r="D41" s="116"/>
      <c r="E41" s="116"/>
      <c r="F41" s="116"/>
      <c r="G41" s="106">
        <v>703.76</v>
      </c>
      <c r="H41" s="107"/>
      <c r="I41" s="107"/>
      <c r="J41" s="107"/>
      <c r="K41" s="106">
        <v>7438.75</v>
      </c>
      <c r="L41" s="108"/>
      <c r="M41" s="106">
        <f t="shared" ca="1" si="0"/>
        <v>10.570009662384905</v>
      </c>
      <c r="N41" s="92" t="s">
        <v>155</v>
      </c>
    </row>
    <row r="42" spans="1:14" x14ac:dyDescent="0.25">
      <c r="A42" s="115" t="s">
        <v>116</v>
      </c>
      <c r="B42" s="116"/>
      <c r="C42" s="116"/>
      <c r="D42" s="116"/>
      <c r="E42" s="116"/>
      <c r="F42" s="116"/>
      <c r="G42" s="106">
        <v>703.76</v>
      </c>
      <c r="H42" s="107"/>
      <c r="I42" s="107"/>
      <c r="J42" s="107"/>
      <c r="K42" s="106">
        <v>7438.75</v>
      </c>
      <c r="L42" s="108"/>
      <c r="M42" s="106">
        <f t="shared" ca="1" si="0"/>
        <v>10.570009662384905</v>
      </c>
      <c r="N42" s="92" t="s">
        <v>155</v>
      </c>
    </row>
    <row r="43" spans="1:14" x14ac:dyDescent="0.25">
      <c r="A43" s="113" t="s">
        <v>117</v>
      </c>
      <c r="B43" s="114"/>
      <c r="C43" s="114"/>
      <c r="D43" s="114"/>
      <c r="E43" s="114"/>
      <c r="F43" s="114"/>
      <c r="G43" s="109">
        <v>703.76</v>
      </c>
      <c r="H43" s="110"/>
      <c r="I43" s="110"/>
      <c r="J43" s="110"/>
      <c r="K43" s="109">
        <v>7438.75</v>
      </c>
      <c r="L43" s="111"/>
      <c r="M43" s="109">
        <f t="shared" ca="1" si="0"/>
        <v>10.570009662384905</v>
      </c>
      <c r="N43" s="93" t="s">
        <v>155</v>
      </c>
    </row>
    <row r="44" spans="1:14" x14ac:dyDescent="0.25">
      <c r="A44" s="48"/>
      <c r="G44" s="67"/>
      <c r="H44" s="68"/>
      <c r="I44" s="68"/>
      <c r="J44" s="68"/>
      <c r="K44" s="67"/>
      <c r="L44" s="69"/>
      <c r="M44" s="67"/>
      <c r="N44" s="48"/>
    </row>
    <row r="45" spans="1:14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70"/>
      <c r="M45" s="29"/>
      <c r="N45" s="29"/>
    </row>
    <row r="46" spans="1:14" x14ac:dyDescent="0.25">
      <c r="A46" s="75" t="s">
        <v>69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70"/>
      <c r="M46" s="29"/>
      <c r="N46" s="29"/>
    </row>
    <row r="47" spans="1:14" x14ac:dyDescent="0.25">
      <c r="A47" s="3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70"/>
      <c r="M47" s="29"/>
      <c r="N47" s="29"/>
    </row>
    <row r="48" spans="1:14" x14ac:dyDescent="0.25">
      <c r="A48" s="75" t="s">
        <v>70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70"/>
      <c r="M48" s="29"/>
      <c r="N48" s="29"/>
    </row>
  </sheetData>
  <mergeCells count="40">
    <mergeCell ref="A20:A22"/>
    <mergeCell ref="B20:B22"/>
    <mergeCell ref="C20:C22"/>
    <mergeCell ref="E20:E22"/>
    <mergeCell ref="F20:G21"/>
    <mergeCell ref="N20:N22"/>
    <mergeCell ref="D21:D22"/>
    <mergeCell ref="H21:I21"/>
    <mergeCell ref="J21:K21"/>
    <mergeCell ref="G15:H15"/>
    <mergeCell ref="J15:K15"/>
    <mergeCell ref="H20:K20"/>
    <mergeCell ref="A36:F36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A24:N24"/>
    <mergeCell ref="A25:N25"/>
    <mergeCell ref="A30:N30"/>
    <mergeCell ref="A34:F34"/>
    <mergeCell ref="A35:F35"/>
    <mergeCell ref="A43:F43"/>
    <mergeCell ref="A37:F37"/>
    <mergeCell ref="A38:F38"/>
    <mergeCell ref="A39:F39"/>
    <mergeCell ref="A40:F40"/>
    <mergeCell ref="A41:F41"/>
    <mergeCell ref="A42:F42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2015-04-24T14:44:37Z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