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<sst xmlns="http://schemas.openxmlformats.org/spreadsheetml/2006/main" count="240" uniqueCount="156">
  <si>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</si>
  <si>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</si>
  <si>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</si>
  <si>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</si>
  <si>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</si>
  <si>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</si>
  <si>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</si>
  <si>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</si>
  <si>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</si>
  <si>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</si>
  <si>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</si>
  <si>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</si>
  <si>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</si>
  <si>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</si>
  <si>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</si>
  <si>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</si>
  <si>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</si>
  <si>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</si>
  <si>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</si>
  <si>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</si>
  <si>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</si>
  <si>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</si>
  <si>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</si>
  <si>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</si>
  <si>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</si>
  <si>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</si>
  <si>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</si>
  <si>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</si>
  <si>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</si>
  <si>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</si>
  <si>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</si>
  <si>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</si>
  <si>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</si>
  <si>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</si>
  <si>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</si>
  <si>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</si>
  <si>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</si>
  <si>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</si>
  <si>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</si>
  <si>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</si>
  <si>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</si>
  <si>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</si>
  <si>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</si>
  <si>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</si>
  <si>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</si>
  <si>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</si>
  <si>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</si>
  <si>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</si>
  <si>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</si>
  <si>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</si>
  <si>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</si>
  <si>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</si>
  <si>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</si>
  <si>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</si>
  <si>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</si>
  <si>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</si>
  <si>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</si>
  <si>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</si>
  <si>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</si>
  <si>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</si>
  <si>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</si>
  <si>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</si>
  <si>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</si>
  <si>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</si>
  <si>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</si>
  <si>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</si>
  <si>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</si>
  <si>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</si>
  <si>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</si>
  <si>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</si>
  <si>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</si>
  <si>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</si>
  <si>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</si>
  <si>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</si>
  <si>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</si>
  <si>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</si>
  <si>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</si>
  <si>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</si>
  <si>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0,09
85
65</t>
  </si>
  <si>
    <t>132,09
112,28
85,86</t>
  </si>
  <si>
    <t>1455,75
1237,39
946,24</t>
  </si>
  <si>
    <t>ТЕРр67-11-1
Смена патронов
100 шт.
НР 85% от ФОТ
СП 65% от ФОТ</t>
  </si>
  <si>
    <t>390,46
_____
426</t>
  </si>
  <si>
    <t>8,16
3,32
2,54</t>
  </si>
  <si>
    <t>3,9
_____
4,26</t>
  </si>
  <si>
    <t>56,75
36,58
27,98</t>
  </si>
  <si>
    <t>43,04
_____
13,71</t>
  </si>
  <si>
    <t>ТЕРр67-11-1
Ревизия  патронов
100 шт.
390,46 = 816,46 - 100 x 4,26
НР 85% от ФОТ
СП 65% от ФОТ</t>
  </si>
  <si>
    <t>0,08
85
65</t>
  </si>
  <si>
    <t>31,24
26,55
20,31</t>
  </si>
  <si>
    <t>344,3
292,66
223,8</t>
  </si>
  <si>
    <t>ТЕРр67-5-1
Смена ламп: накаливания
100 шт.
НР 85% от ФОТ
СП 65% от ФОТ</t>
  </si>
  <si>
    <t>76,54
_____
295</t>
  </si>
  <si>
    <t>33,44
5,86
4,48</t>
  </si>
  <si>
    <t>6,89
_____
26,55</t>
  </si>
  <si>
    <t>130,09
64,56
49,37</t>
  </si>
  <si>
    <t>75,95
_____
54,14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</si>
  <si>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</si>
  <si>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</si>
  <si>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</si>
  <si>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</si>
  <si>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</si>
  <si>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</si>
  <si>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ТЕРр67-9-1
Ревизия  выключателей
100 шт.
276,43 = 903,43 - 100 x 6,27
НР 85% от ФОТ
СП 65% от ФОТ</t>
  </si>
  <si>
    <t>22,11
18,79
14,37</t>
  </si>
  <si>
    <t>243,64
207,09
158,37</t>
  </si>
  <si>
    <t>Итого прямые затраты по акту</t>
  </si>
  <si>
    <t>266,67
_____
37,08</t>
  </si>
  <si>
    <t>2939,04
_____
91,15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</si>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</sst>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C16" workbookViewId="0">
      <selection activeCell="L20" sqref="L20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22.81</v>
      </c>
      <c r="X14" s="27">
        <v>22.81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703.76/1000</f>
        <v>0.70375999999999994</v>
      </c>
      <c r="I27" s="85"/>
      <c r="J27" s="35" t="s">
        <v>6</v>
      </c>
      <c r="K27" s="86">
        <f>7438.75/1000</f>
        <v>7.4387499999999998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703.76/1000</f>
        <v>0.70375999999999994</v>
      </c>
      <c r="I29" s="85"/>
      <c r="J29" s="35" t="s">
        <v>6</v>
      </c>
      <c r="K29" s="86">
        <f>7438.75/1000</f>
        <v>7.4387499999999998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2.281E-2</v>
      </c>
      <c r="I30" s="85"/>
      <c r="J30" s="35" t="s">
        <v>8</v>
      </c>
      <c r="K30" s="86">
        <f>(X14+X15)/1000</f>
        <v>2.281E-2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266.67</v>
      </c>
      <c r="Z30" s="71">
        <v>226.67</v>
      </c>
      <c r="AA30" s="71">
        <v>173.34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266.67/1000</f>
        <v>0.26667000000000002</v>
      </c>
      <c r="I31" s="85"/>
      <c r="J31" s="35" t="s">
        <v>6</v>
      </c>
      <c r="K31" s="86">
        <f>2939.04/1000</f>
        <v>2.9390399999999999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2939.04</v>
      </c>
      <c r="Z31" s="72">
        <v>2498.1799999999998</v>
      </c>
      <c r="AA31" s="72">
        <v>1910.38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745.9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132.09</v>
      </c>
      <c r="J42" s="134"/>
      <c r="K42" s="134" t="s">
        <v>80</v>
      </c>
      <c r="L42" s="135">
        <v>1455.75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73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31.24</v>
      </c>
      <c r="J44" s="134"/>
      <c r="K44" s="134" t="s">
        <v>90</v>
      </c>
      <c r="L44" s="135">
        <v>344.3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78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76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73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76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22.11</v>
      </c>
      <c r="J47" s="140"/>
      <c r="K47" s="140" t="s">
        <v>105</v>
      </c>
      <c r="L47" s="141">
        <v>243.64</v>
      </c>
      <c r="M47" s="141"/>
      <c r="N47" s="141" t="s">
        <v>76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303.75</v>
      </c>
      <c r="I48" s="144" t="s">
        <v>107</v>
      </c>
      <c r="J48" s="144"/>
      <c r="K48" s="144">
        <v>3030.19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266.67</v>
      </c>
      <c r="I50" s="144"/>
      <c r="J50" s="144"/>
      <c r="K50" s="144">
        <v>2939.04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37.08</v>
      </c>
      <c r="I51" s="144"/>
      <c r="J51" s="144"/>
      <c r="K51" s="144">
        <v>91.15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226.67</v>
      </c>
      <c r="I52" s="147"/>
      <c r="J52" s="147"/>
      <c r="K52" s="147">
        <v>2498.1799999999998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173.34</v>
      </c>
      <c r="I53" s="147"/>
      <c r="J53" s="147"/>
      <c r="K53" s="147">
        <v>1910.38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703.76</v>
      </c>
      <c r="I55" s="144"/>
      <c r="J55" s="144"/>
      <c r="K55" s="144">
        <v>7438.75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703.76</v>
      </c>
      <c r="I56" s="144"/>
      <c r="J56" s="144"/>
      <c r="K56" s="144">
        <v>7438.75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703.76</v>
      </c>
      <c r="I57" s="147"/>
      <c r="J57" s="147"/>
      <c r="K57" s="147">
        <v>7438.75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703.76/1000</f>
        <v>0.70375999999999994</v>
      </c>
      <c r="H11" s="85"/>
      <c r="I11" s="55" t="s">
        <v>6</v>
      </c>
      <c r="J11" s="86">
        <f>7438.75/1000</f>
        <v>7.4387499999999998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703.76/1000</f>
        <v>0.70375999999999994</v>
      </c>
      <c r="H13" s="122"/>
      <c r="I13" s="55" t="s">
        <v>6</v>
      </c>
      <c r="J13" s="86">
        <f>7438.75/1000</f>
        <v>7.4387499999999998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2.281E-2</v>
      </c>
      <c r="H14" s="85"/>
      <c r="I14" s="55" t="s">
        <v>8</v>
      </c>
      <c r="J14" s="86">
        <f>(P14+P15)/1000</f>
        <v>2.281E-2</v>
      </c>
      <c r="K14" s="87"/>
      <c r="L14" s="58">
        <v>266.67</v>
      </c>
      <c r="M14" s="35" t="s">
        <v>8</v>
      </c>
      <c r="N14" s="57"/>
      <c r="O14" s="26">
        <v>22.81</v>
      </c>
      <c r="P14" s="27">
        <v>22.81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266.67/1000</f>
        <v>0.26667000000000002</v>
      </c>
      <c r="H15" s="117"/>
      <c r="I15" s="55" t="s">
        <v>6</v>
      </c>
      <c r="J15" s="86">
        <f>2939.04/1000</f>
        <v>2.9390399999999999</v>
      </c>
      <c r="K15" s="87"/>
      <c r="L15" s="59">
        <v>2939.04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3.57</v>
      </c>
      <c r="F26" s="134" t="s">
        <v>123</v>
      </c>
      <c r="G26" s="134">
        <v>35.200000000000003</v>
      </c>
      <c r="H26" s="154"/>
      <c r="I26" s="154"/>
      <c r="J26" s="134" t="s">
        <v>124</v>
      </c>
      <c r="K26" s="134">
        <v>387.99</v>
      </c>
      <c r="L26" s="155"/>
      <c r="M26" s="154">
        <f>IF(ISNUMBER(K26/G26),IF(NOT(K26/G26=0),K26/G26, " "), " ")</f>
        <v>11.022443181818181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0.64</v>
      </c>
      <c r="F27" s="134" t="s">
        <v>127</v>
      </c>
      <c r="G27" s="134">
        <v>6.9</v>
      </c>
      <c r="H27" s="154"/>
      <c r="I27" s="154"/>
      <c r="J27" s="134" t="s">
        <v>128</v>
      </c>
      <c r="K27" s="134">
        <v>76.069999999999993</v>
      </c>
      <c r="L27" s="155"/>
      <c r="M27" s="154">
        <f>IF(ISNUMBER(K27/G27),IF(NOT(K27/G27=0),K27/G27, " "), " ")</f>
        <v>11.024637681159419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2.17</v>
      </c>
      <c r="F28" s="134" t="s">
        <v>131</v>
      </c>
      <c r="G28" s="134">
        <v>24.89</v>
      </c>
      <c r="H28" s="154"/>
      <c r="I28" s="154"/>
      <c r="J28" s="134" t="s">
        <v>132</v>
      </c>
      <c r="K28" s="134">
        <v>274.22000000000003</v>
      </c>
      <c r="L28" s="155"/>
      <c r="M28" s="154">
        <f>IF(ISNUMBER(K28/G28),IF(NOT(K28/G28=0),K28/G28, " "), " ")</f>
        <v>11.017276014463642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16.43</v>
      </c>
      <c r="F29" s="134" t="s">
        <v>135</v>
      </c>
      <c r="G29" s="134">
        <v>199.79</v>
      </c>
      <c r="H29" s="154"/>
      <c r="I29" s="154"/>
      <c r="J29" s="134" t="s">
        <v>136</v>
      </c>
      <c r="K29" s="134">
        <v>2201.79</v>
      </c>
      <c r="L29" s="155"/>
      <c r="M29" s="154">
        <f>IF(ISNUMBER(K29/G29),IF(NOT(K29/G29=0),K29/G29, " "), " ")</f>
        <v>11.020521547625007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0.9</v>
      </c>
      <c r="F31" s="134" t="s">
        <v>141</v>
      </c>
      <c r="G31" s="134">
        <v>26.55</v>
      </c>
      <c r="H31" s="154">
        <v>58.8</v>
      </c>
      <c r="I31" s="154">
        <v>52.92</v>
      </c>
      <c r="J31" s="134" t="s">
        <v>142</v>
      </c>
      <c r="K31" s="134">
        <v>54.14</v>
      </c>
      <c r="L31" s="155"/>
      <c r="M31" s="154">
        <f>IF(ISNUMBER(K31/G31),IF(NOT(K31/G31=0),K31/G31, " "), " ")</f>
        <v>2.039171374764595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1</v>
      </c>
      <c r="F32" s="134" t="s">
        <v>147</v>
      </c>
      <c r="G32" s="134">
        <v>6.27</v>
      </c>
      <c r="H32" s="154">
        <v>22.83</v>
      </c>
      <c r="I32" s="154">
        <v>22.83</v>
      </c>
      <c r="J32" s="134" t="s">
        <v>148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1</v>
      </c>
      <c r="F33" s="140" t="s">
        <v>152</v>
      </c>
      <c r="G33" s="140">
        <v>4.26</v>
      </c>
      <c r="H33" s="160">
        <v>13.42</v>
      </c>
      <c r="I33" s="160">
        <v>13.42</v>
      </c>
      <c r="J33" s="140" t="s">
        <v>153</v>
      </c>
      <c r="K33" s="140">
        <v>13.71</v>
      </c>
      <c r="L33" s="161"/>
      <c r="M33" s="160">
        <f>IF(ISNUMBER(K33/G33),IF(NOT(K33/G33=0),K33/G33, " "), " ")</f>
        <v>3.21830985915493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303.75</v>
      </c>
      <c r="H34" s="163"/>
      <c r="I34" s="163"/>
      <c r="J34" s="163"/>
      <c r="K34" s="162">
        <v>3030.19</v>
      </c>
      <c r="L34" s="164"/>
      <c r="M34" s="162">
        <f ca="1">IF(ISNUMBER(INDIRECT("K" &amp; ROW())/INDIRECT("G" &amp; ROW())),INDIRECT("K" &amp; ROW())/INDIRECT("G" &amp; ROW()), " ")</f>
        <v>9.9759341563786013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266.67</v>
      </c>
      <c r="H36" s="163"/>
      <c r="I36" s="163"/>
      <c r="J36" s="163"/>
      <c r="K36" s="162">
        <v>2939.04</v>
      </c>
      <c r="L36" s="164"/>
      <c r="M36" s="162">
        <f ca="1">IF(ISNUMBER(INDIRECT("K" &amp; ROW())/INDIRECT("G" &amp; ROW())),INDIRECT("K" &amp; ROW())/INDIRECT("G" &amp; ROW()), " ")</f>
        <v>11.021262234222071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37.08</v>
      </c>
      <c r="H37" s="163"/>
      <c r="I37" s="163"/>
      <c r="J37" s="163"/>
      <c r="K37" s="162">
        <v>91.15</v>
      </c>
      <c r="L37" s="164"/>
      <c r="M37" s="162">
        <f ca="1">IF(ISNUMBER(INDIRECT("K" &amp; ROW())/INDIRECT("G" &amp; ROW())),INDIRECT("K" &amp; ROW())/INDIRECT("G" &amp; ROW()), " ")</f>
        <v>2.4581984897518883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226.67</v>
      </c>
      <c r="H38" s="166"/>
      <c r="I38" s="166"/>
      <c r="J38" s="166"/>
      <c r="K38" s="165">
        <v>2498.1799999999998</v>
      </c>
      <c r="L38" s="167"/>
      <c r="M38" s="165">
        <f ca="1">IF(ISNUMBER(INDIRECT("K" &amp; ROW())/INDIRECT("G" &amp; ROW())),INDIRECT("K" &amp; ROW())/INDIRECT("G" &amp; ROW()), " ")</f>
        <v>11.021220276172409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173.34</v>
      </c>
      <c r="H39" s="166"/>
      <c r="I39" s="166"/>
      <c r="J39" s="166"/>
      <c r="K39" s="165">
        <v>1910.38</v>
      </c>
      <c r="L39" s="167"/>
      <c r="M39" s="165">
        <f ca="1">IF(ISNUMBER(INDIRECT("K" &amp; ROW())/INDIRECT("G" &amp; ROW())),INDIRECT("K" &amp; ROW())/INDIRECT("G" &amp; ROW()), " ")</f>
        <v>11.020999192338756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703.76</v>
      </c>
      <c r="H41" s="163"/>
      <c r="I41" s="163"/>
      <c r="J41" s="163"/>
      <c r="K41" s="162">
        <v>7438.75</v>
      </c>
      <c r="L41" s="164"/>
      <c r="M41" s="162">
        <f ca="1">IF(ISNUMBER(INDIRECT("K" &amp; ROW())/INDIRECT("G" &amp; ROW())),INDIRECT("K" &amp; ROW())/INDIRECT("G" &amp; ROW()), " ")</f>
        <v>10.570009662384905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703.76</v>
      </c>
      <c r="H42" s="163"/>
      <c r="I42" s="163"/>
      <c r="J42" s="163"/>
      <c r="K42" s="162">
        <v>7438.75</v>
      </c>
      <c r="L42" s="164"/>
      <c r="M42" s="162">
        <f ca="1">IF(ISNUMBER(INDIRECT("K" &amp; ROW())/INDIRECT("G" &amp; ROW())),INDIRECT("K" &amp; ROW())/INDIRECT("G" &amp; ROW()), " ")</f>
        <v>10.570009662384905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703.76</v>
      </c>
      <c r="H43" s="166"/>
      <c r="I43" s="166"/>
      <c r="J43" s="166"/>
      <c r="K43" s="165">
        <v>7438.75</v>
      </c>
      <c r="L43" s="167"/>
      <c r="M43" s="165">
        <f ca="1">IF(ISNUMBER(INDIRECT("K" &amp; ROW())/INDIRECT("G" &amp; ROW())),INDIRECT("K" &amp; ROW())/INDIRECT("G" &amp; ROW()), " ")</f>
        <v>10.570009662384905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2015-04-24T14:35:40Z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