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6" i="16"/>
  <c r="M67" i="16"/>
  <c r="M6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2" i="8"/>
  <c r="K81" i="8"/>
  <c r="H82" i="8"/>
  <c r="H81" i="8"/>
  <c r="J14" i="16"/>
  <c r="G14" i="16"/>
  <c r="K30" i="8"/>
  <c r="H30" i="8"/>
  <c r="A18" i="16"/>
  <c r="B34" i="8"/>
  <c r="M69" i="16"/>
  <c r="M73" i="16"/>
  <c r="M77" i="16"/>
  <c r="M81" i="16"/>
  <c r="M70" i="16"/>
  <c r="M74" i="16"/>
  <c r="M78" i="16"/>
  <c r="M82" i="16"/>
  <c r="M76" i="16"/>
  <c r="M71" i="16"/>
  <c r="M75" i="16"/>
  <c r="M79" i="16"/>
  <c r="M83" i="16"/>
  <c r="M72" i="16"/>
  <c r="M8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<sst xmlns="http://schemas.openxmlformats.org/spreadsheetml/2006/main" count="527" uniqueCount="378">
  <si>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</si>
  <si>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</si>
  <si>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</si>
  <si>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</si>
  <si>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</si>
  <si>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</si>
  <si>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</si>
  <si>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</si>
  <si>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</si>
  <si>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</si>
  <si>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</si>
  <si>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</si>
  <si>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</si>
  <si>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</si>
  <si>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</si>
  <si>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</si>
  <si>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</si>
  <si>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</si>
  <si>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</si>
  <si>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</si>
  <si>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</si>
  <si>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</si>
  <si>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</si>
  <si>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</si>
  <si>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</si>
  <si>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</si>
  <si>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</si>
  <si>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</si>
  <si>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</si>
  <si>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</si>
  <si>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</si>
  <si>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</si>
  <si>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</si>
  <si>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</si>
  <si>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</si>
  <si>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</si>
  <si>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</si>
  <si>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</si>
  <si>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</si>
  <si>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</si>
  <si>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</si>
  <si>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</si>
  <si>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</si>
  <si>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</si>
  <si>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</si>
  <si>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</si>
  <si>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</si>
  <si>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</si>
  <si>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</si>
  <si>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</si>
  <si>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</si>
  <si>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</si>
  <si>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</si>
  <si>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</si>
  <si>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</si>
  <si>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</si>
  <si>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</si>
  <si>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</si>
  <si>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</si>
  <si>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</si>
  <si>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</si>
  <si>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</si>
  <si>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</si>
  <si>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</si>
  <si>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</si>
  <si>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</si>
  <si>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</si>
  <si>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01.12.2014</t>
  </si>
  <si>
    <t>О ПРИЕМКЕ ВЫПОЛНЕННЫХ РАБОТ за Декабрь 2014</t>
  </si>
  <si>
    <t>на В.Вольтная 54</t>
  </si>
  <si>
    <t>Сдал:  _________________ //</t>
  </si>
  <si>
    <t>Принял:  _________________ //</t>
  </si>
  <si>
    <t>Раздел 1. Замена основной трубы  чердак от 13.01.2014г.</t>
  </si>
  <si>
    <t>ТЕРр65-15-3
Смена отдельных участков трубопроводов с заготовкой труб в построечных условиях диаметром: до 50 мм
100 м трубопровода
НР 103% от ФОТ
СП 60% от ФОТ</t>
  </si>
  <si>
    <t>0,03
103
60</t>
  </si>
  <si>
    <t>1243,2
_____
3595,9</t>
  </si>
  <si>
    <t>174,53
_____
4,21</t>
  </si>
  <si>
    <t>150
38
22</t>
  </si>
  <si>
    <t>37
_____
108</t>
  </si>
  <si>
    <t>803
424
247</t>
  </si>
  <si>
    <t>411
_____
363</t>
  </si>
  <si>
    <t>Р</t>
  </si>
  <si>
    <t>29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</si>
  <si>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</si>
  <si>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1
103
60</t>
  </si>
  <si>
    <t xml:space="preserve">
_____
22,8</t>
  </si>
  <si>
    <t xml:space="preserve">
_____
23</t>
  </si>
  <si>
    <t xml:space="preserve">
_____
54</t>
  </si>
  <si>
    <t>М</t>
  </si>
  <si>
    <t>ТЕРр65-23-2
Слив и наполнение водой системы отопления: с осмотром системы
1000 м3 объема здания
НР 74% от ФОТ
СП 50% от ФОТ</t>
  </si>
  <si>
    <t>0,09
74
50</t>
  </si>
  <si>
    <t>1
1
1</t>
  </si>
  <si>
    <t>14
10
7</t>
  </si>
  <si>
    <t>Раздел 2. Ремонт дверей и остекления от 09.01.2014г.</t>
  </si>
  <si>
    <t>ТЕРр56-16-1
Ремонт калевки дверного полотна
100 отремонтированных мест
НР 82% от ФОТ
СП 62% от ФОТ</t>
  </si>
  <si>
    <t>0,02
82
62</t>
  </si>
  <si>
    <t>163,85
_____
485,83</t>
  </si>
  <si>
    <t>13
2
2</t>
  </si>
  <si>
    <t>3
_____
10</t>
  </si>
  <si>
    <t>90
30
22</t>
  </si>
  <si>
    <t>36
_____
53</t>
  </si>
  <si>
    <t>ТЕРр63-1-2
Смена стекол толщиной 2-3 мм на штапиках по замазке: в деревянных переплетах при площади стекла до 0,5 м2
100 м2 остекления
НР 77% от ФОТ
СП 50% от ФОТ</t>
  </si>
  <si>
    <t>0,0056
77
50</t>
  </si>
  <si>
    <t>2116,11
_____
4194,75</t>
  </si>
  <si>
    <t>34,23
_____
3,51</t>
  </si>
  <si>
    <t>36
9
6</t>
  </si>
  <si>
    <t>12
_____
24</t>
  </si>
  <si>
    <t>221
101
66</t>
  </si>
  <si>
    <t>131
_____
89</t>
  </si>
  <si>
    <t>Раздел 3. МАЙ</t>
  </si>
  <si>
    <t>чердак</t>
  </si>
  <si>
    <t>ТЕРр65-5-1
Ревизия вентилей и клапанов обратных муфтовых диаметром: до 20 мм
100 шт.
НР 103% от ФОТ
СП 60% от ФОТ</t>
  </si>
  <si>
    <t>0,01
103
60</t>
  </si>
  <si>
    <t>929,07
_____
76,36</t>
  </si>
  <si>
    <t>10
9
5</t>
  </si>
  <si>
    <t>9
_____
1</t>
  </si>
  <si>
    <t>105
105
61</t>
  </si>
  <si>
    <t>102
_____
3</t>
  </si>
  <si>
    <t>ТЕРр65-15-2
Смена отдельных участков трубопроводов с заготовкой труб в построечных условиях диаметром: до 32 мм
100 м трубопровода
НР 103% от ФОТ
СП 60% от ФОТ</t>
  </si>
  <si>
    <t>0,015
103
60</t>
  </si>
  <si>
    <t>1019,2
_____
2504,12</t>
  </si>
  <si>
    <t>68,58
_____
2,8</t>
  </si>
  <si>
    <t>54
15
9</t>
  </si>
  <si>
    <t>15
_____
38</t>
  </si>
  <si>
    <t>300
173
101</t>
  </si>
  <si>
    <t>168
_____
127</t>
  </si>
  <si>
    <t>Раздел 4. ИЮЛЬ</t>
  </si>
  <si>
    <t>кв.3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</si>
  <si>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</si>
  <si>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0,02
103
60</t>
  </si>
  <si>
    <t>2225,28
_____
105,38</t>
  </si>
  <si>
    <t>48
46
27</t>
  </si>
  <si>
    <t>45
_____
1</t>
  </si>
  <si>
    <t>503
505
294</t>
  </si>
  <si>
    <t>490
_____
5</t>
  </si>
  <si>
    <t>ТСЦ-507-3367
Труба из полипропилена PN 25/25
м</t>
  </si>
  <si>
    <t>2
74
50</t>
  </si>
  <si>
    <t xml:space="preserve">
_____
16,92</t>
  </si>
  <si>
    <t xml:space="preserve">
_____
34</t>
  </si>
  <si>
    <t xml:space="preserve">
_____
95</t>
  </si>
  <si>
    <t>ТСЦ-507-3174
Угольник 90 град. полипропиленовый диаметром 25 мм
шт.</t>
  </si>
  <si>
    <t>2
103
60</t>
  </si>
  <si>
    <t xml:space="preserve">
_____
2,45</t>
  </si>
  <si>
    <t xml:space="preserve">
_____
5</t>
  </si>
  <si>
    <t xml:space="preserve">
_____
12</t>
  </si>
  <si>
    <t>ТСЦ-507-5074
Муфта полипропиленовая комбинированная, с внутренней резьбой, разъемная диаметром 20х1/2"
шт.</t>
  </si>
  <si>
    <t>3
103
60</t>
  </si>
  <si>
    <t xml:space="preserve">
_____
12,46</t>
  </si>
  <si>
    <t xml:space="preserve">
_____
37</t>
  </si>
  <si>
    <t xml:space="preserve">
_____
88</t>
  </si>
  <si>
    <t>ТСЦ-507-3287
Тройник полипропиленовый соединительный диаметром 25 мм
шт.</t>
  </si>
  <si>
    <t xml:space="preserve">
_____
2,82</t>
  </si>
  <si>
    <t xml:space="preserve">
_____
3</t>
  </si>
  <si>
    <t xml:space="preserve">
_____
8</t>
  </si>
  <si>
    <t>кв.10</t>
  </si>
  <si>
    <t>75
20
11</t>
  </si>
  <si>
    <t>19
_____
53</t>
  </si>
  <si>
    <t>402
212
124</t>
  </si>
  <si>
    <t>205
_____
183</t>
  </si>
  <si>
    <t>14
_____
1</t>
  </si>
  <si>
    <t>ТЕРр65-15-3
Смена отдельных участков трубопроводов с заготовкой труб в построечных условиях диаметром: до 40 мм
100 м трубопровода
4 596,33 = 5 013,63 + 107 x (28,40 - 32,30)
НР 103% от ФОТ
СП 60% от ФОТ</t>
  </si>
  <si>
    <t>1243,2
_____
3178,6</t>
  </si>
  <si>
    <t>138
38
22</t>
  </si>
  <si>
    <t>37
_____
96</t>
  </si>
  <si>
    <t>761
424
247</t>
  </si>
  <si>
    <t>411
_____
321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</si>
  <si>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</si>
  <si>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1000,16
_____
1380,62</t>
  </si>
  <si>
    <t>54,89
_____
1,4</t>
  </si>
  <si>
    <t>37
15
9</t>
  </si>
  <si>
    <t>15
_____
21</t>
  </si>
  <si>
    <t>239
170
99</t>
  </si>
  <si>
    <t>165
_____
70</t>
  </si>
  <si>
    <t>ТСЦ-302-1237
Сгоны стальные с муфтой и контргайкой, диаметром: 20 мм
шт.</t>
  </si>
  <si>
    <t xml:space="preserve">
_____
18,6</t>
  </si>
  <si>
    <t xml:space="preserve">
_____
56</t>
  </si>
  <si>
    <t xml:space="preserve">
_____
103</t>
  </si>
  <si>
    <t>Раздел 5. ОКТЯБРЬ</t>
  </si>
  <si>
    <t>ТЕРр65-10-1
Очистка канализационной сети: внутренней
100 м трубопровода
НР 103% от ФОТ
СП 60% от ФОТ</t>
  </si>
  <si>
    <t>0,05
103
60</t>
  </si>
  <si>
    <t>332,63
_____
174,41</t>
  </si>
  <si>
    <t>25
18
10</t>
  </si>
  <si>
    <t>17
_____
8</t>
  </si>
  <si>
    <t>217
188
110</t>
  </si>
  <si>
    <t>183
_____
34</t>
  </si>
  <si>
    <t>Итого прямые затраты по акту</t>
  </si>
  <si>
    <t>210
_____
518</t>
  </si>
  <si>
    <t>2316
_____
1608</t>
  </si>
  <si>
    <t>91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</si>
  <si>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</si>
  <si>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</si>
  <si>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</si>
  <si>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</si>
  <si>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</si>
  <si>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</si>
  <si>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</si>
  <si>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</si>
  <si>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</si>
  <si>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</si>
  <si>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</si>
  <si>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</si>
  <si>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</si>
  <si>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</si>
  <si>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</si>
  <si>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</si>
  <si>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</si>
  <si>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</si>
  <si>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</si>
  <si>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</si>
  <si>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</si>
  <si>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</si>
  <si>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</si>
  <si>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</si>
  <si>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</si>
  <si>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</si>
  <si>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</si>
  <si>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</si>
  <si>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</si>
  <si>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</si>
  <si>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</si>
  <si>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</si>
  <si>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</si>
  <si>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</si>
  <si>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</si>
  <si>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</si>
  <si>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</si>
  <si>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</si>
  <si>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</si>
  <si>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</si>
  <si>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</si>
  <si>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</si>
  <si>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</si>
  <si>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</si>
  <si>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</si>
  <si>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</si>
  <si>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</si>
  <si>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</si>
  <si>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</si>
  <si>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</si>
  <si>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</si>
  <si>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</si>
  <si>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</si>
  <si>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</si>
  <si>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</si>
  <si>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</si>
  <si>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</si>
  <si>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</si>
  <si>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</si>
  <si>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</si>
  <si>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</si>
  <si>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</si>
  <si>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</si>
  <si>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</si>
  <si>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</si>
  <si>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</si>
  <si>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</si>
  <si>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</si>
  <si>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</si>
  <si>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</si>
  <si>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</si>
  <si>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</si>
  <si>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</si>
  <si>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</si>
  <si>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</si>
  <si>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</si>
  <si>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</si>
  <si>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</si>
  <si>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</si>
  <si>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</si>
  <si>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</si>
  <si>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</si>
  <si>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</si>
  <si>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</si>
  <si>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</si>
  <si>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</si>
  <si>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</si>
  <si>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</si>
  <si>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</si>
  <si>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</si>
  <si>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</si>
  <si>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</si>
  <si>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</si>
  <si>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</si>
  <si>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</si>
  <si>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</si>
  <si>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</si>
  <si>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</si>
  <si>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</si>
  <si>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</si>
  <si>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</si>
  <si>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</si>
  <si>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</si>
  <si>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</si>
  <si>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</si>
  <si>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</si>
  <si>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</si>
  <si>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</si>
  <si>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</si>
  <si>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</si>
  <si>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</si>
  <si>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</si>
  <si>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</si>
  <si>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</si>
  <si>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</si>
  <si>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</si>
  <si>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</si>
  <si>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</si>
  <si>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</si>
  <si>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</si>
  <si>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</si>
  <si>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</si>
  <si>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</si>
  <si>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</si>
  <si>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</si>
  <si>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</si>
  <si>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</si>
  <si>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</si>
  <si>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</si>
  <si>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</si>
  <si>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</si>
  <si>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</si>
  <si>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</si>
  <si>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</si>
  <si>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</si>
  <si>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</si>
  <si>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</si>
  <si>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</si>
  <si>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</si>
  <si>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</si>
  <si>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</si>
  <si>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</si>
  <si>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</si>
  <si>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</si>
  <si>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</si>
  <si>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</si>
  <si>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</si>
  <si>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</si>
  <si>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</si>
  <si>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</si>
  <si>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</si>
  <si>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</si>
  <si>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411-0001</t>
  </si>
  <si>
    <t>Вода</t>
  </si>
  <si>
    <t xml:space="preserve">3,11
</t>
  </si>
  <si>
    <t xml:space="preserve">21,79
</t>
  </si>
  <si>
    <t>Среднее (26.01.015, 26.01.017)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</si>
  <si>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</si>
  <si>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</si>
  <si>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</si>
  <si>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</si>
  <si>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</si>
  <si>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</si>
  <si>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</si>
  <si>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53,68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</si>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</sst>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0"/>
  <sheetViews>
    <sheetView showGridLines="0" tabSelected="1" topLeftCell="A19" workbookViewId="0">
      <selection activeCell="C49" sqref="C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18.600000000000001</v>
      </c>
      <c r="X14" s="27">
        <v>18.600000000000001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1188.21/1000</f>
        <v>1.18821</v>
      </c>
      <c r="I27" s="85"/>
      <c r="J27" s="35" t="s">
        <v>6</v>
      </c>
      <c r="K27" s="86">
        <f>8150.69/1000</f>
        <v>8.1506899999999991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1.8620000000000001E-2</v>
      </c>
      <c r="I30" s="85"/>
      <c r="J30" s="35" t="s">
        <v>8</v>
      </c>
      <c r="K30" s="86">
        <f>(X14+X15)/1000</f>
        <v>1.8620000000000001E-2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210</v>
      </c>
      <c r="Z30" s="71">
        <v>212</v>
      </c>
      <c r="AA30" s="71">
        <v>125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210/1000</f>
        <v>0.21</v>
      </c>
      <c r="I31" s="85"/>
      <c r="J31" s="35" t="s">
        <v>6</v>
      </c>
      <c r="K31" s="86">
        <f>2319/1000</f>
        <v>2.319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2319</v>
      </c>
      <c r="Z31" s="72">
        <v>2343</v>
      </c>
      <c r="AA31" s="72">
        <v>1378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5013.63</v>
      </c>
      <c r="F41" s="135" t="s">
        <v>75</v>
      </c>
      <c r="G41" s="134" t="s">
        <v>76</v>
      </c>
      <c r="H41" s="134" t="s">
        <v>77</v>
      </c>
      <c r="I41" s="134" t="s">
        <v>78</v>
      </c>
      <c r="J41" s="134">
        <v>5</v>
      </c>
      <c r="K41" s="134" t="s">
        <v>79</v>
      </c>
      <c r="L41" s="135" t="s">
        <v>80</v>
      </c>
      <c r="M41" s="135"/>
      <c r="N41" s="135" t="s">
        <v>81</v>
      </c>
      <c r="O41" s="135"/>
      <c r="P41" s="135"/>
      <c r="Q41" s="135"/>
      <c r="R41" s="135"/>
      <c r="S41" s="135"/>
      <c r="T41" s="135"/>
      <c r="U41" s="135"/>
      <c r="V41" s="135" t="s">
        <v>82</v>
      </c>
    </row>
    <row r="42" spans="1:22" ht="68.400000000000006" x14ac:dyDescent="0.25">
      <c r="A42" s="130">
        <v>2</v>
      </c>
      <c r="B42" s="131">
        <v>2</v>
      </c>
      <c r="C42" s="132" t="s">
        <v>83</v>
      </c>
      <c r="D42" s="133" t="s">
        <v>84</v>
      </c>
      <c r="E42" s="134">
        <v>22.8</v>
      </c>
      <c r="F42" s="135" t="s">
        <v>85</v>
      </c>
      <c r="G42" s="134"/>
      <c r="H42" s="134">
        <v>23</v>
      </c>
      <c r="I42" s="134" t="s">
        <v>86</v>
      </c>
      <c r="J42" s="134"/>
      <c r="K42" s="134">
        <v>54</v>
      </c>
      <c r="L42" s="135" t="s">
        <v>87</v>
      </c>
      <c r="M42" s="135"/>
      <c r="N42" s="135" t="s">
        <v>88</v>
      </c>
      <c r="O42" s="135"/>
      <c r="P42" s="135"/>
      <c r="Q42" s="135"/>
      <c r="R42" s="135"/>
      <c r="S42" s="135"/>
      <c r="T42" s="135"/>
      <c r="U42" s="135"/>
      <c r="V42" s="135"/>
    </row>
    <row r="43" spans="1:22" ht="68.400000000000006" x14ac:dyDescent="0.25">
      <c r="A43" s="136">
        <v>3</v>
      </c>
      <c r="B43" s="137">
        <v>3</v>
      </c>
      <c r="C43" s="138" t="s">
        <v>89</v>
      </c>
      <c r="D43" s="139" t="s">
        <v>90</v>
      </c>
      <c r="E43" s="140">
        <v>13.69</v>
      </c>
      <c r="F43" s="141">
        <v>13.69</v>
      </c>
      <c r="G43" s="140"/>
      <c r="H43" s="140" t="s">
        <v>91</v>
      </c>
      <c r="I43" s="140">
        <v>1</v>
      </c>
      <c r="J43" s="140"/>
      <c r="K43" s="140" t="s">
        <v>92</v>
      </c>
      <c r="L43" s="141">
        <v>14</v>
      </c>
      <c r="M43" s="141"/>
      <c r="N43" s="141" t="s">
        <v>81</v>
      </c>
      <c r="O43" s="141"/>
      <c r="P43" s="141"/>
      <c r="Q43" s="141"/>
      <c r="R43" s="141"/>
      <c r="S43" s="141"/>
      <c r="T43" s="141"/>
      <c r="U43" s="141"/>
      <c r="V43" s="141"/>
    </row>
    <row r="44" spans="1:22" ht="19.350000000000001" customHeight="1" x14ac:dyDescent="0.25">
      <c r="A44" s="128" t="s">
        <v>93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57" x14ac:dyDescent="0.25">
      <c r="A45" s="130">
        <v>4</v>
      </c>
      <c r="B45" s="131">
        <v>4</v>
      </c>
      <c r="C45" s="132" t="s">
        <v>94</v>
      </c>
      <c r="D45" s="133" t="s">
        <v>95</v>
      </c>
      <c r="E45" s="134">
        <v>658.97</v>
      </c>
      <c r="F45" s="135" t="s">
        <v>96</v>
      </c>
      <c r="G45" s="134">
        <v>9.2899999999999991</v>
      </c>
      <c r="H45" s="134" t="s">
        <v>97</v>
      </c>
      <c r="I45" s="134" t="s">
        <v>98</v>
      </c>
      <c r="J45" s="134"/>
      <c r="K45" s="134" t="s">
        <v>99</v>
      </c>
      <c r="L45" s="135" t="s">
        <v>100</v>
      </c>
      <c r="M45" s="135"/>
      <c r="N45" s="135" t="s">
        <v>81</v>
      </c>
      <c r="O45" s="135"/>
      <c r="P45" s="135"/>
      <c r="Q45" s="135"/>
      <c r="R45" s="135"/>
      <c r="S45" s="135"/>
      <c r="T45" s="135"/>
      <c r="U45" s="135"/>
      <c r="V45" s="135">
        <v>1</v>
      </c>
    </row>
    <row r="46" spans="1:22" ht="79.8" x14ac:dyDescent="0.25">
      <c r="A46" s="136">
        <v>5</v>
      </c>
      <c r="B46" s="137">
        <v>5</v>
      </c>
      <c r="C46" s="138" t="s">
        <v>101</v>
      </c>
      <c r="D46" s="139" t="s">
        <v>102</v>
      </c>
      <c r="E46" s="140">
        <v>6345.09</v>
      </c>
      <c r="F46" s="141" t="s">
        <v>103</v>
      </c>
      <c r="G46" s="140" t="s">
        <v>104</v>
      </c>
      <c r="H46" s="140" t="s">
        <v>105</v>
      </c>
      <c r="I46" s="140" t="s">
        <v>106</v>
      </c>
      <c r="J46" s="140"/>
      <c r="K46" s="140" t="s">
        <v>107</v>
      </c>
      <c r="L46" s="141" t="s">
        <v>108</v>
      </c>
      <c r="M46" s="141"/>
      <c r="N46" s="141" t="s">
        <v>81</v>
      </c>
      <c r="O46" s="141"/>
      <c r="P46" s="141"/>
      <c r="Q46" s="141"/>
      <c r="R46" s="141"/>
      <c r="S46" s="141"/>
      <c r="T46" s="141"/>
      <c r="U46" s="141"/>
      <c r="V46" s="141">
        <v>1</v>
      </c>
    </row>
    <row r="47" spans="1:22" ht="19.350000000000001" customHeight="1" x14ac:dyDescent="0.25">
      <c r="A47" s="128" t="s">
        <v>109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42" t="s">
        <v>110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ht="68.400000000000006" x14ac:dyDescent="0.25">
      <c r="A49" s="130">
        <v>6</v>
      </c>
      <c r="B49" s="131">
        <v>7</v>
      </c>
      <c r="C49" s="132" t="s">
        <v>111</v>
      </c>
      <c r="D49" s="133" t="s">
        <v>112</v>
      </c>
      <c r="E49" s="134">
        <v>1010.59</v>
      </c>
      <c r="F49" s="135" t="s">
        <v>113</v>
      </c>
      <c r="G49" s="134">
        <v>5.16</v>
      </c>
      <c r="H49" s="134" t="s">
        <v>114</v>
      </c>
      <c r="I49" s="134" t="s">
        <v>115</v>
      </c>
      <c r="J49" s="134"/>
      <c r="K49" s="134" t="s">
        <v>116</v>
      </c>
      <c r="L49" s="135" t="s">
        <v>117</v>
      </c>
      <c r="M49" s="135"/>
      <c r="N49" s="135" t="s">
        <v>81</v>
      </c>
      <c r="O49" s="135"/>
      <c r="P49" s="135"/>
      <c r="Q49" s="135"/>
      <c r="R49" s="135"/>
      <c r="S49" s="135"/>
      <c r="T49" s="135"/>
      <c r="U49" s="135"/>
      <c r="V49" s="135"/>
    </row>
    <row r="50" spans="1:22" ht="79.8" x14ac:dyDescent="0.25">
      <c r="A50" s="136">
        <v>7</v>
      </c>
      <c r="B50" s="137">
        <v>8</v>
      </c>
      <c r="C50" s="138" t="s">
        <v>118</v>
      </c>
      <c r="D50" s="139" t="s">
        <v>119</v>
      </c>
      <c r="E50" s="140">
        <v>3591.9</v>
      </c>
      <c r="F50" s="141" t="s">
        <v>120</v>
      </c>
      <c r="G50" s="140" t="s">
        <v>121</v>
      </c>
      <c r="H50" s="140" t="s">
        <v>122</v>
      </c>
      <c r="I50" s="140" t="s">
        <v>123</v>
      </c>
      <c r="J50" s="140">
        <v>1</v>
      </c>
      <c r="K50" s="140" t="s">
        <v>124</v>
      </c>
      <c r="L50" s="141" t="s">
        <v>125</v>
      </c>
      <c r="M50" s="141"/>
      <c r="N50" s="141" t="s">
        <v>81</v>
      </c>
      <c r="O50" s="141"/>
      <c r="P50" s="141"/>
      <c r="Q50" s="141"/>
      <c r="R50" s="141"/>
      <c r="S50" s="141"/>
      <c r="T50" s="141"/>
      <c r="U50" s="141"/>
      <c r="V50" s="141">
        <v>5</v>
      </c>
    </row>
    <row r="51" spans="1:22" ht="19.350000000000001" customHeight="1" x14ac:dyDescent="0.25">
      <c r="A51" s="128" t="s">
        <v>126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42" t="s">
        <v>127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</row>
    <row r="53" spans="1:22" ht="114" x14ac:dyDescent="0.25">
      <c r="A53" s="130">
        <v>8</v>
      </c>
      <c r="B53" s="131">
        <v>9</v>
      </c>
      <c r="C53" s="132" t="s">
        <v>128</v>
      </c>
      <c r="D53" s="133" t="s">
        <v>129</v>
      </c>
      <c r="E53" s="134">
        <v>2406.83</v>
      </c>
      <c r="F53" s="135" t="s">
        <v>130</v>
      </c>
      <c r="G53" s="134">
        <v>76.17</v>
      </c>
      <c r="H53" s="134" t="s">
        <v>131</v>
      </c>
      <c r="I53" s="134" t="s">
        <v>132</v>
      </c>
      <c r="J53" s="134">
        <v>2</v>
      </c>
      <c r="K53" s="134" t="s">
        <v>133</v>
      </c>
      <c r="L53" s="135" t="s">
        <v>134</v>
      </c>
      <c r="M53" s="135"/>
      <c r="N53" s="135" t="s">
        <v>81</v>
      </c>
      <c r="O53" s="135"/>
      <c r="P53" s="135"/>
      <c r="Q53" s="135"/>
      <c r="R53" s="135"/>
      <c r="S53" s="135"/>
      <c r="T53" s="135"/>
      <c r="U53" s="135"/>
      <c r="V53" s="135">
        <v>8</v>
      </c>
    </row>
    <row r="54" spans="1:22" ht="34.200000000000003" x14ac:dyDescent="0.25">
      <c r="A54" s="130">
        <v>9</v>
      </c>
      <c r="B54" s="131">
        <v>10</v>
      </c>
      <c r="C54" s="132" t="s">
        <v>135</v>
      </c>
      <c r="D54" s="133" t="s">
        <v>136</v>
      </c>
      <c r="E54" s="134">
        <v>16.920000000000002</v>
      </c>
      <c r="F54" s="135" t="s">
        <v>137</v>
      </c>
      <c r="G54" s="134"/>
      <c r="H54" s="134">
        <v>34</v>
      </c>
      <c r="I54" s="134" t="s">
        <v>138</v>
      </c>
      <c r="J54" s="134"/>
      <c r="K54" s="134">
        <v>95</v>
      </c>
      <c r="L54" s="135" t="s">
        <v>139</v>
      </c>
      <c r="M54" s="135"/>
      <c r="N54" s="135" t="s">
        <v>88</v>
      </c>
      <c r="O54" s="135"/>
      <c r="P54" s="135"/>
      <c r="Q54" s="135"/>
      <c r="R54" s="135"/>
      <c r="S54" s="135"/>
      <c r="T54" s="135"/>
      <c r="U54" s="135"/>
      <c r="V54" s="135"/>
    </row>
    <row r="55" spans="1:22" ht="45.6" x14ac:dyDescent="0.25">
      <c r="A55" s="130">
        <v>10</v>
      </c>
      <c r="B55" s="131">
        <v>11</v>
      </c>
      <c r="C55" s="132" t="s">
        <v>140</v>
      </c>
      <c r="D55" s="133" t="s">
        <v>141</v>
      </c>
      <c r="E55" s="134">
        <v>2.4500000000000002</v>
      </c>
      <c r="F55" s="135" t="s">
        <v>142</v>
      </c>
      <c r="G55" s="134"/>
      <c r="H55" s="134">
        <v>5</v>
      </c>
      <c r="I55" s="134" t="s">
        <v>143</v>
      </c>
      <c r="J55" s="134"/>
      <c r="K55" s="134">
        <v>12</v>
      </c>
      <c r="L55" s="135" t="s">
        <v>144</v>
      </c>
      <c r="M55" s="135"/>
      <c r="N55" s="135" t="s">
        <v>88</v>
      </c>
      <c r="O55" s="135"/>
      <c r="P55" s="135"/>
      <c r="Q55" s="135"/>
      <c r="R55" s="135"/>
      <c r="S55" s="135"/>
      <c r="T55" s="135"/>
      <c r="U55" s="135"/>
      <c r="V55" s="135"/>
    </row>
    <row r="56" spans="1:22" ht="57" x14ac:dyDescent="0.25">
      <c r="A56" s="130">
        <v>11</v>
      </c>
      <c r="B56" s="131">
        <v>12</v>
      </c>
      <c r="C56" s="132" t="s">
        <v>145</v>
      </c>
      <c r="D56" s="133" t="s">
        <v>146</v>
      </c>
      <c r="E56" s="134">
        <v>12.46</v>
      </c>
      <c r="F56" s="135" t="s">
        <v>147</v>
      </c>
      <c r="G56" s="134"/>
      <c r="H56" s="134">
        <v>37</v>
      </c>
      <c r="I56" s="134" t="s">
        <v>148</v>
      </c>
      <c r="J56" s="134"/>
      <c r="K56" s="134">
        <v>88</v>
      </c>
      <c r="L56" s="135" t="s">
        <v>149</v>
      </c>
      <c r="M56" s="135"/>
      <c r="N56" s="135" t="s">
        <v>88</v>
      </c>
      <c r="O56" s="135"/>
      <c r="P56" s="135"/>
      <c r="Q56" s="135"/>
      <c r="R56" s="135"/>
      <c r="S56" s="135"/>
      <c r="T56" s="135"/>
      <c r="U56" s="135"/>
      <c r="V56" s="135"/>
    </row>
    <row r="57" spans="1:22" ht="45.6" x14ac:dyDescent="0.25">
      <c r="A57" s="130">
        <v>12</v>
      </c>
      <c r="B57" s="131">
        <v>13</v>
      </c>
      <c r="C57" s="132" t="s">
        <v>150</v>
      </c>
      <c r="D57" s="133" t="s">
        <v>84</v>
      </c>
      <c r="E57" s="134">
        <v>2.82</v>
      </c>
      <c r="F57" s="135" t="s">
        <v>151</v>
      </c>
      <c r="G57" s="134"/>
      <c r="H57" s="134">
        <v>3</v>
      </c>
      <c r="I57" s="134" t="s">
        <v>152</v>
      </c>
      <c r="J57" s="134"/>
      <c r="K57" s="134">
        <v>8</v>
      </c>
      <c r="L57" s="135" t="s">
        <v>153</v>
      </c>
      <c r="M57" s="135"/>
      <c r="N57" s="135" t="s">
        <v>88</v>
      </c>
      <c r="O57" s="135"/>
      <c r="P57" s="135"/>
      <c r="Q57" s="135"/>
      <c r="R57" s="135"/>
      <c r="S57" s="135"/>
      <c r="T57" s="135"/>
      <c r="U57" s="135"/>
      <c r="V57" s="135"/>
    </row>
    <row r="58" spans="1:22" ht="18.45" customHeight="1" x14ac:dyDescent="0.25">
      <c r="A58" s="142" t="s">
        <v>154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</row>
    <row r="59" spans="1:22" ht="79.8" x14ac:dyDescent="0.25">
      <c r="A59" s="130">
        <v>13</v>
      </c>
      <c r="B59" s="131">
        <v>14</v>
      </c>
      <c r="C59" s="132" t="s">
        <v>73</v>
      </c>
      <c r="D59" s="133" t="s">
        <v>119</v>
      </c>
      <c r="E59" s="134">
        <v>5013.63</v>
      </c>
      <c r="F59" s="135" t="s">
        <v>75</v>
      </c>
      <c r="G59" s="134" t="s">
        <v>76</v>
      </c>
      <c r="H59" s="134" t="s">
        <v>155</v>
      </c>
      <c r="I59" s="134" t="s">
        <v>156</v>
      </c>
      <c r="J59" s="134">
        <v>3</v>
      </c>
      <c r="K59" s="134" t="s">
        <v>157</v>
      </c>
      <c r="L59" s="135" t="s">
        <v>158</v>
      </c>
      <c r="M59" s="135"/>
      <c r="N59" s="135" t="s">
        <v>81</v>
      </c>
      <c r="O59" s="135"/>
      <c r="P59" s="135"/>
      <c r="Q59" s="135"/>
      <c r="R59" s="135"/>
      <c r="S59" s="135"/>
      <c r="T59" s="135"/>
      <c r="U59" s="135"/>
      <c r="V59" s="135" t="s">
        <v>159</v>
      </c>
    </row>
    <row r="60" spans="1:22" ht="91.2" x14ac:dyDescent="0.25">
      <c r="A60" s="130">
        <v>14</v>
      </c>
      <c r="B60" s="131">
        <v>15</v>
      </c>
      <c r="C60" s="132" t="s">
        <v>160</v>
      </c>
      <c r="D60" s="133" t="s">
        <v>74</v>
      </c>
      <c r="E60" s="134">
        <v>4596.33</v>
      </c>
      <c r="F60" s="135" t="s">
        <v>161</v>
      </c>
      <c r="G60" s="134" t="s">
        <v>76</v>
      </c>
      <c r="H60" s="134" t="s">
        <v>162</v>
      </c>
      <c r="I60" s="134" t="s">
        <v>163</v>
      </c>
      <c r="J60" s="134">
        <v>5</v>
      </c>
      <c r="K60" s="134" t="s">
        <v>164</v>
      </c>
      <c r="L60" s="135" t="s">
        <v>165</v>
      </c>
      <c r="M60" s="135"/>
      <c r="N60" s="135" t="s">
        <v>81</v>
      </c>
      <c r="O60" s="135"/>
      <c r="P60" s="135"/>
      <c r="Q60" s="135"/>
      <c r="R60" s="135"/>
      <c r="S60" s="135"/>
      <c r="T60" s="135"/>
      <c r="U60" s="135"/>
      <c r="V60" s="135" t="s">
        <v>82</v>
      </c>
    </row>
    <row r="61" spans="1:22" ht="79.8" x14ac:dyDescent="0.25">
      <c r="A61" s="130">
        <v>15</v>
      </c>
      <c r="B61" s="131">
        <v>16</v>
      </c>
      <c r="C61" s="132" t="s">
        <v>166</v>
      </c>
      <c r="D61" s="133" t="s">
        <v>119</v>
      </c>
      <c r="E61" s="134">
        <v>2435.67</v>
      </c>
      <c r="F61" s="135" t="s">
        <v>167</v>
      </c>
      <c r="G61" s="134" t="s">
        <v>168</v>
      </c>
      <c r="H61" s="134" t="s">
        <v>169</v>
      </c>
      <c r="I61" s="134" t="s">
        <v>170</v>
      </c>
      <c r="J61" s="134">
        <v>1</v>
      </c>
      <c r="K61" s="134" t="s">
        <v>171</v>
      </c>
      <c r="L61" s="135" t="s">
        <v>172</v>
      </c>
      <c r="M61" s="135"/>
      <c r="N61" s="135" t="s">
        <v>81</v>
      </c>
      <c r="O61" s="135"/>
      <c r="P61" s="135"/>
      <c r="Q61" s="135"/>
      <c r="R61" s="135"/>
      <c r="S61" s="135"/>
      <c r="T61" s="135"/>
      <c r="U61" s="135"/>
      <c r="V61" s="135">
        <v>4</v>
      </c>
    </row>
    <row r="62" spans="1:22" ht="45.6" x14ac:dyDescent="0.25">
      <c r="A62" s="136">
        <v>16</v>
      </c>
      <c r="B62" s="137">
        <v>17</v>
      </c>
      <c r="C62" s="138" t="s">
        <v>173</v>
      </c>
      <c r="D62" s="139" t="s">
        <v>146</v>
      </c>
      <c r="E62" s="140">
        <v>18.600000000000001</v>
      </c>
      <c r="F62" s="141" t="s">
        <v>174</v>
      </c>
      <c r="G62" s="140"/>
      <c r="H62" s="140">
        <v>56</v>
      </c>
      <c r="I62" s="140" t="s">
        <v>175</v>
      </c>
      <c r="J62" s="140"/>
      <c r="K62" s="140">
        <v>103</v>
      </c>
      <c r="L62" s="141" t="s">
        <v>176</v>
      </c>
      <c r="M62" s="141"/>
      <c r="N62" s="141" t="s">
        <v>88</v>
      </c>
      <c r="O62" s="141"/>
      <c r="P62" s="141"/>
      <c r="Q62" s="141"/>
      <c r="R62" s="141"/>
      <c r="S62" s="141"/>
      <c r="T62" s="141"/>
      <c r="U62" s="141"/>
      <c r="V62" s="141"/>
    </row>
    <row r="63" spans="1:22" ht="19.350000000000001" customHeight="1" x14ac:dyDescent="0.25">
      <c r="A63" s="128" t="s">
        <v>177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57" x14ac:dyDescent="0.25">
      <c r="A64" s="136">
        <v>17</v>
      </c>
      <c r="B64" s="137">
        <v>6</v>
      </c>
      <c r="C64" s="138" t="s">
        <v>178</v>
      </c>
      <c r="D64" s="139" t="s">
        <v>179</v>
      </c>
      <c r="E64" s="140">
        <v>508.07</v>
      </c>
      <c r="F64" s="141" t="s">
        <v>180</v>
      </c>
      <c r="G64" s="140">
        <v>1.03</v>
      </c>
      <c r="H64" s="140" t="s">
        <v>181</v>
      </c>
      <c r="I64" s="140" t="s">
        <v>182</v>
      </c>
      <c r="J64" s="140"/>
      <c r="K64" s="140" t="s">
        <v>183</v>
      </c>
      <c r="L64" s="141" t="s">
        <v>184</v>
      </c>
      <c r="M64" s="141"/>
      <c r="N64" s="141" t="s">
        <v>81</v>
      </c>
      <c r="O64" s="141"/>
      <c r="P64" s="141"/>
      <c r="Q64" s="141"/>
      <c r="R64" s="141"/>
      <c r="S64" s="141"/>
      <c r="T64" s="141"/>
      <c r="U64" s="141"/>
      <c r="V64" s="141"/>
    </row>
    <row r="65" spans="1:22" ht="34.200000000000003" x14ac:dyDescent="0.25">
      <c r="A65" s="144" t="s">
        <v>185</v>
      </c>
      <c r="B65" s="145"/>
      <c r="C65" s="145"/>
      <c r="D65" s="145"/>
      <c r="E65" s="145"/>
      <c r="F65" s="145"/>
      <c r="G65" s="145"/>
      <c r="H65" s="146">
        <v>745</v>
      </c>
      <c r="I65" s="146" t="s">
        <v>186</v>
      </c>
      <c r="J65" s="146">
        <v>17</v>
      </c>
      <c r="K65" s="146">
        <v>4015</v>
      </c>
      <c r="L65" s="146" t="s">
        <v>187</v>
      </c>
      <c r="M65" s="146"/>
      <c r="N65" s="146"/>
      <c r="O65" s="146"/>
      <c r="P65" s="146"/>
      <c r="Q65" s="146"/>
      <c r="R65" s="146"/>
      <c r="S65" s="146"/>
      <c r="T65" s="146"/>
      <c r="U65" s="146"/>
      <c r="V65" s="146" t="s">
        <v>188</v>
      </c>
    </row>
    <row r="66" spans="1:22" x14ac:dyDescent="0.25">
      <c r="A66" s="144" t="s">
        <v>189</v>
      </c>
      <c r="B66" s="145"/>
      <c r="C66" s="145"/>
      <c r="D66" s="145"/>
      <c r="E66" s="145"/>
      <c r="F66" s="145"/>
      <c r="G66" s="145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190</v>
      </c>
      <c r="B67" s="145"/>
      <c r="C67" s="145"/>
      <c r="D67" s="145"/>
      <c r="E67" s="145"/>
      <c r="F67" s="145"/>
      <c r="G67" s="145"/>
      <c r="H67" s="146">
        <v>210</v>
      </c>
      <c r="I67" s="146"/>
      <c r="J67" s="146"/>
      <c r="K67" s="146">
        <v>2319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191</v>
      </c>
      <c r="B68" s="145"/>
      <c r="C68" s="145"/>
      <c r="D68" s="145"/>
      <c r="E68" s="145"/>
      <c r="F68" s="145"/>
      <c r="G68" s="145"/>
      <c r="H68" s="146">
        <v>518</v>
      </c>
      <c r="I68" s="146"/>
      <c r="J68" s="146"/>
      <c r="K68" s="146">
        <v>1608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192</v>
      </c>
      <c r="B69" s="145"/>
      <c r="C69" s="145"/>
      <c r="D69" s="145"/>
      <c r="E69" s="145"/>
      <c r="F69" s="145"/>
      <c r="G69" s="145"/>
      <c r="H69" s="146">
        <v>17</v>
      </c>
      <c r="I69" s="146"/>
      <c r="J69" s="146"/>
      <c r="K69" s="146">
        <v>91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7" t="s">
        <v>193</v>
      </c>
      <c r="B70" s="148"/>
      <c r="C70" s="148"/>
      <c r="D70" s="148"/>
      <c r="E70" s="148"/>
      <c r="F70" s="148"/>
      <c r="G70" s="148"/>
      <c r="H70" s="149">
        <v>212</v>
      </c>
      <c r="I70" s="149"/>
      <c r="J70" s="149"/>
      <c r="K70" s="149">
        <v>2343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147" t="s">
        <v>194</v>
      </c>
      <c r="B71" s="148"/>
      <c r="C71" s="148"/>
      <c r="D71" s="148"/>
      <c r="E71" s="148"/>
      <c r="F71" s="148"/>
      <c r="G71" s="148"/>
      <c r="H71" s="149">
        <v>125</v>
      </c>
      <c r="I71" s="149"/>
      <c r="J71" s="149"/>
      <c r="K71" s="149">
        <v>1378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147" t="s">
        <v>195</v>
      </c>
      <c r="B72" s="148"/>
      <c r="C72" s="148"/>
      <c r="D72" s="148"/>
      <c r="E72" s="148"/>
      <c r="F72" s="148"/>
      <c r="G72" s="148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ht="30" customHeight="1" x14ac:dyDescent="0.25">
      <c r="A73" s="144" t="s">
        <v>196</v>
      </c>
      <c r="B73" s="145"/>
      <c r="C73" s="145"/>
      <c r="D73" s="145"/>
      <c r="E73" s="145"/>
      <c r="F73" s="145"/>
      <c r="G73" s="145"/>
      <c r="H73" s="146">
        <v>977</v>
      </c>
      <c r="I73" s="146"/>
      <c r="J73" s="146"/>
      <c r="K73" s="146">
        <v>7080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customHeight="1" x14ac:dyDescent="0.25">
      <c r="A74" s="144" t="s">
        <v>197</v>
      </c>
      <c r="B74" s="145"/>
      <c r="C74" s="145"/>
      <c r="D74" s="145"/>
      <c r="E74" s="145"/>
      <c r="F74" s="145"/>
      <c r="G74" s="145"/>
      <c r="H74" s="146">
        <v>37</v>
      </c>
      <c r="I74" s="146"/>
      <c r="J74" s="146"/>
      <c r="K74" s="146">
        <v>126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198</v>
      </c>
      <c r="B75" s="145"/>
      <c r="C75" s="145"/>
      <c r="D75" s="145"/>
      <c r="E75" s="145"/>
      <c r="F75" s="145"/>
      <c r="G75" s="145"/>
      <c r="H75" s="146">
        <v>17</v>
      </c>
      <c r="I75" s="146"/>
      <c r="J75" s="146"/>
      <c r="K75" s="146">
        <v>142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customHeight="1" x14ac:dyDescent="0.25">
      <c r="A76" s="144" t="s">
        <v>199</v>
      </c>
      <c r="B76" s="145"/>
      <c r="C76" s="145"/>
      <c r="D76" s="145"/>
      <c r="E76" s="145"/>
      <c r="F76" s="145"/>
      <c r="G76" s="145"/>
      <c r="H76" s="146">
        <v>51</v>
      </c>
      <c r="I76" s="146"/>
      <c r="J76" s="146"/>
      <c r="K76" s="146">
        <v>388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200</v>
      </c>
      <c r="B77" s="145"/>
      <c r="C77" s="145"/>
      <c r="D77" s="145"/>
      <c r="E77" s="145"/>
      <c r="F77" s="145"/>
      <c r="G77" s="145"/>
      <c r="H77" s="146">
        <v>1082</v>
      </c>
      <c r="I77" s="146"/>
      <c r="J77" s="146"/>
      <c r="K77" s="146">
        <v>7736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201</v>
      </c>
      <c r="B78" s="145"/>
      <c r="C78" s="145"/>
      <c r="D78" s="145"/>
      <c r="E78" s="145"/>
      <c r="F78" s="145"/>
      <c r="G78" s="145"/>
      <c r="H78" s="146">
        <v>106.21</v>
      </c>
      <c r="I78" s="146"/>
      <c r="J78" s="146"/>
      <c r="K78" s="146">
        <v>414.69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202</v>
      </c>
      <c r="B79" s="148"/>
      <c r="C79" s="148"/>
      <c r="D79" s="148"/>
      <c r="E79" s="148"/>
      <c r="F79" s="148"/>
      <c r="G79" s="148"/>
      <c r="H79" s="149">
        <v>1188.21</v>
      </c>
      <c r="I79" s="149"/>
      <c r="J79" s="149"/>
      <c r="K79" s="149">
        <v>8150.69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50"/>
      <c r="B80" s="39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64</v>
      </c>
      <c r="D81" s="48"/>
      <c r="E81" s="48"/>
      <c r="F81" s="48"/>
      <c r="G81" s="48"/>
      <c r="H81" s="74">
        <f>IF(ISBLANK(Y30),"",ROUND(Z30/Y30,2)*100)</f>
        <v>101</v>
      </c>
      <c r="I81" s="48"/>
      <c r="J81" s="48"/>
      <c r="K81" s="74">
        <f>IF(ISBLANK(Y31),"",ROUND(Z31/Y31,2)*100)</f>
        <v>101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65</v>
      </c>
      <c r="D82" s="48"/>
      <c r="E82" s="48"/>
      <c r="F82" s="48"/>
      <c r="G82" s="48"/>
      <c r="H82" s="45">
        <f>IF(ISBLANK(Y30),"",ROUND(AA30/Y30,2)*100)</f>
        <v>60</v>
      </c>
      <c r="I82" s="48"/>
      <c r="J82" s="48"/>
      <c r="K82" s="45">
        <f>IF(ISBLANK(Y31),"",ROUND(AA31/Y31,2)*100)</f>
        <v>59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70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3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71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4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</sheetData>
  <mergeCells count="55">
    <mergeCell ref="A75:G75"/>
    <mergeCell ref="A76:G76"/>
    <mergeCell ref="A77:G77"/>
    <mergeCell ref="A78:G78"/>
    <mergeCell ref="A79:G79"/>
    <mergeCell ref="A69:G69"/>
    <mergeCell ref="A70:G70"/>
    <mergeCell ref="A71:G71"/>
    <mergeCell ref="A72:G72"/>
    <mergeCell ref="A73:G73"/>
    <mergeCell ref="A74:G74"/>
    <mergeCell ref="A58:V58"/>
    <mergeCell ref="A63:V63"/>
    <mergeCell ref="A65:G65"/>
    <mergeCell ref="A66:G66"/>
    <mergeCell ref="A67:G67"/>
    <mergeCell ref="A68:G68"/>
    <mergeCell ref="A40:V40"/>
    <mergeCell ref="A44:V44"/>
    <mergeCell ref="A47:V47"/>
    <mergeCell ref="A48:V48"/>
    <mergeCell ref="A51:V51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1188.21/1000</f>
        <v>1.18821</v>
      </c>
      <c r="H11" s="85"/>
      <c r="I11" s="55" t="s">
        <v>6</v>
      </c>
      <c r="J11" s="86">
        <f>8150.69/1000</f>
        <v>8.1506899999999991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1.8620000000000001E-2</v>
      </c>
      <c r="H14" s="85"/>
      <c r="I14" s="55" t="s">
        <v>8</v>
      </c>
      <c r="J14" s="86">
        <f>(P14+P15)/1000</f>
        <v>1.8620000000000001E-2</v>
      </c>
      <c r="K14" s="87"/>
      <c r="L14" s="58">
        <v>210</v>
      </c>
      <c r="M14" s="35" t="s">
        <v>8</v>
      </c>
      <c r="N14" s="57"/>
      <c r="O14" s="26">
        <v>18.600000000000001</v>
      </c>
      <c r="P14" s="27">
        <v>18.600000000000001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210/1000</f>
        <v>0.21</v>
      </c>
      <c r="H15" s="117"/>
      <c r="I15" s="55" t="s">
        <v>6</v>
      </c>
      <c r="J15" s="86">
        <f>2319/1000</f>
        <v>2.319</v>
      </c>
      <c r="K15" s="87"/>
      <c r="L15" s="59">
        <v>2316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205</v>
      </c>
      <c r="C26" s="132" t="s">
        <v>206</v>
      </c>
      <c r="D26" s="154" t="s">
        <v>207</v>
      </c>
      <c r="E26" s="155">
        <v>1.61</v>
      </c>
      <c r="F26" s="134" t="s">
        <v>208</v>
      </c>
      <c r="G26" s="134">
        <v>16.63</v>
      </c>
      <c r="H26" s="156"/>
      <c r="I26" s="156"/>
      <c r="J26" s="134" t="s">
        <v>209</v>
      </c>
      <c r="K26" s="134">
        <v>183.4</v>
      </c>
      <c r="L26" s="157"/>
      <c r="M26" s="156">
        <f>IF(ISNUMBER(K26/G26),IF(NOT(K26/G26=0),K26/G26, " "), " ")</f>
        <v>11.028262176788937</v>
      </c>
      <c r="N26" s="154"/>
    </row>
    <row r="27" spans="1:23" s="29" customFormat="1" ht="22.8" x14ac:dyDescent="0.25">
      <c r="A27" s="152">
        <v>2</v>
      </c>
      <c r="B27" s="153" t="s">
        <v>210</v>
      </c>
      <c r="C27" s="132" t="s">
        <v>211</v>
      </c>
      <c r="D27" s="154" t="s">
        <v>207</v>
      </c>
      <c r="E27" s="155">
        <v>1.21</v>
      </c>
      <c r="F27" s="134" t="s">
        <v>212</v>
      </c>
      <c r="G27" s="134">
        <v>13.05</v>
      </c>
      <c r="H27" s="156"/>
      <c r="I27" s="156"/>
      <c r="J27" s="134" t="s">
        <v>213</v>
      </c>
      <c r="K27" s="134">
        <v>143.82</v>
      </c>
      <c r="L27" s="157"/>
      <c r="M27" s="156">
        <f>IF(ISNUMBER(K27/G27),IF(NOT(K27/G27=0),K27/G27, " "), " ")</f>
        <v>11.020689655172413</v>
      </c>
      <c r="N27" s="154"/>
    </row>
    <row r="28" spans="1:23" s="29" customFormat="1" ht="22.8" x14ac:dyDescent="0.25">
      <c r="A28" s="152">
        <v>3</v>
      </c>
      <c r="B28" s="153" t="s">
        <v>214</v>
      </c>
      <c r="C28" s="132" t="s">
        <v>215</v>
      </c>
      <c r="D28" s="154" t="s">
        <v>207</v>
      </c>
      <c r="E28" s="155">
        <v>11.04</v>
      </c>
      <c r="F28" s="134" t="s">
        <v>216</v>
      </c>
      <c r="G28" s="134">
        <v>123.65</v>
      </c>
      <c r="H28" s="156"/>
      <c r="I28" s="156"/>
      <c r="J28" s="134" t="s">
        <v>217</v>
      </c>
      <c r="K28" s="134">
        <v>1362.56</v>
      </c>
      <c r="L28" s="157"/>
      <c r="M28" s="156">
        <f>IF(ISNUMBER(K28/G28),IF(NOT(K28/G28=0),K28/G28, " "), " ")</f>
        <v>11.019490497371612</v>
      </c>
      <c r="N28" s="154"/>
    </row>
    <row r="29" spans="1:23" s="29" customFormat="1" ht="22.8" x14ac:dyDescent="0.25">
      <c r="A29" s="152">
        <v>4</v>
      </c>
      <c r="B29" s="153" t="s">
        <v>218</v>
      </c>
      <c r="C29" s="132" t="s">
        <v>219</v>
      </c>
      <c r="D29" s="154" t="s">
        <v>207</v>
      </c>
      <c r="E29" s="155">
        <v>0.81</v>
      </c>
      <c r="F29" s="134" t="s">
        <v>220</v>
      </c>
      <c r="G29" s="134">
        <v>9.2899999999999991</v>
      </c>
      <c r="H29" s="156"/>
      <c r="I29" s="156"/>
      <c r="J29" s="134" t="s">
        <v>221</v>
      </c>
      <c r="K29" s="134">
        <v>102.36</v>
      </c>
      <c r="L29" s="157"/>
      <c r="M29" s="156">
        <f>IF(ISNUMBER(K29/G29),IF(NOT(K29/G29=0),K29/G29, " "), " ")</f>
        <v>11.018299246501616</v>
      </c>
      <c r="N29" s="154"/>
    </row>
    <row r="30" spans="1:23" ht="22.8" x14ac:dyDescent="0.25">
      <c r="A30" s="152">
        <v>5</v>
      </c>
      <c r="B30" s="153" t="s">
        <v>222</v>
      </c>
      <c r="C30" s="132" t="s">
        <v>223</v>
      </c>
      <c r="D30" s="154" t="s">
        <v>207</v>
      </c>
      <c r="E30" s="155">
        <v>0.27</v>
      </c>
      <c r="F30" s="134" t="s">
        <v>224</v>
      </c>
      <c r="G30" s="134">
        <v>3.25</v>
      </c>
      <c r="H30" s="156"/>
      <c r="I30" s="156"/>
      <c r="J30" s="134" t="s">
        <v>225</v>
      </c>
      <c r="K30" s="134">
        <v>35.78</v>
      </c>
      <c r="L30" s="157"/>
      <c r="M30" s="156">
        <f>IF(ISNUMBER(K30/G30),IF(NOT(K30/G30=0),K30/G30, " "), " ")</f>
        <v>11.00923076923077</v>
      </c>
      <c r="N30" s="154"/>
    </row>
    <row r="31" spans="1:23" ht="22.8" x14ac:dyDescent="0.25">
      <c r="A31" s="152">
        <v>6</v>
      </c>
      <c r="B31" s="153" t="s">
        <v>226</v>
      </c>
      <c r="C31" s="132" t="s">
        <v>227</v>
      </c>
      <c r="D31" s="154" t="s">
        <v>207</v>
      </c>
      <c r="E31" s="155">
        <v>3.66</v>
      </c>
      <c r="F31" s="134" t="s">
        <v>228</v>
      </c>
      <c r="G31" s="134">
        <v>44.51</v>
      </c>
      <c r="H31" s="156"/>
      <c r="I31" s="156"/>
      <c r="J31" s="134" t="s">
        <v>229</v>
      </c>
      <c r="K31" s="134">
        <v>490.48</v>
      </c>
      <c r="L31" s="157"/>
      <c r="M31" s="156">
        <f>IF(ISNUMBER(K31/G31),IF(NOT(K31/G31=0),K31/G31, " "), " ")</f>
        <v>11.019546169400135</v>
      </c>
      <c r="N31" s="154"/>
    </row>
    <row r="32" spans="1:23" ht="22.8" x14ac:dyDescent="0.25">
      <c r="A32" s="152">
        <v>7</v>
      </c>
      <c r="B32" s="153">
        <v>2</v>
      </c>
      <c r="C32" s="132" t="s">
        <v>230</v>
      </c>
      <c r="D32" s="154" t="s">
        <v>207</v>
      </c>
      <c r="E32" s="155">
        <v>0.02</v>
      </c>
      <c r="F32" s="134" t="s">
        <v>231</v>
      </c>
      <c r="G32" s="134"/>
      <c r="H32" s="156"/>
      <c r="I32" s="156"/>
      <c r="J32" s="134" t="s">
        <v>231</v>
      </c>
      <c r="K32" s="134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232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2" t="s">
        <v>233</v>
      </c>
      <c r="D34" s="154" t="s">
        <v>234</v>
      </c>
      <c r="E34" s="155">
        <v>0.02</v>
      </c>
      <c r="F34" s="134" t="s">
        <v>235</v>
      </c>
      <c r="G34" s="134">
        <v>0.68</v>
      </c>
      <c r="H34" s="156"/>
      <c r="I34" s="156"/>
      <c r="J34" s="134" t="s">
        <v>236</v>
      </c>
      <c r="K34" s="134">
        <v>3.1</v>
      </c>
      <c r="L34" s="157"/>
      <c r="M34" s="156">
        <f>IF(ISNUMBER(K34/G34),IF(NOT(K34/G34=0),K34/G34, " "), " ")</f>
        <v>4.5588235294117645</v>
      </c>
      <c r="N34" s="154" t="s">
        <v>237</v>
      </c>
    </row>
    <row r="35" spans="1:14" ht="22.8" x14ac:dyDescent="0.25">
      <c r="A35" s="152">
        <v>9</v>
      </c>
      <c r="B35" s="153">
        <v>40502</v>
      </c>
      <c r="C35" s="132" t="s">
        <v>238</v>
      </c>
      <c r="D35" s="154" t="s">
        <v>234</v>
      </c>
      <c r="E35" s="155">
        <v>1.34</v>
      </c>
      <c r="F35" s="134" t="s">
        <v>239</v>
      </c>
      <c r="G35" s="134">
        <v>10.5</v>
      </c>
      <c r="H35" s="156"/>
      <c r="I35" s="156"/>
      <c r="J35" s="134" t="s">
        <v>240</v>
      </c>
      <c r="K35" s="134">
        <v>60.3</v>
      </c>
      <c r="L35" s="157"/>
      <c r="M35" s="156">
        <f>IF(ISNUMBER(K35/G35),IF(NOT(K35/G35=0),K35/G35, " "), " ")</f>
        <v>5.7428571428571429</v>
      </c>
      <c r="N35" s="154" t="s">
        <v>241</v>
      </c>
    </row>
    <row r="36" spans="1:14" ht="22.8" x14ac:dyDescent="0.25">
      <c r="A36" s="152">
        <v>10</v>
      </c>
      <c r="B36" s="153">
        <v>40504</v>
      </c>
      <c r="C36" s="132" t="s">
        <v>242</v>
      </c>
      <c r="D36" s="154" t="s">
        <v>234</v>
      </c>
      <c r="E36" s="155">
        <v>0.59</v>
      </c>
      <c r="F36" s="134" t="s">
        <v>243</v>
      </c>
      <c r="G36" s="134">
        <v>0.76</v>
      </c>
      <c r="H36" s="156"/>
      <c r="I36" s="156"/>
      <c r="J36" s="134" t="s">
        <v>244</v>
      </c>
      <c r="K36" s="134">
        <v>1.77</v>
      </c>
      <c r="L36" s="157"/>
      <c r="M36" s="156">
        <f>IF(ISNUMBER(K36/G36),IF(NOT(K36/G36=0),K36/G36, " "), " ")</f>
        <v>2.3289473684210527</v>
      </c>
      <c r="N36" s="154" t="s">
        <v>241</v>
      </c>
    </row>
    <row r="37" spans="1:14" ht="22.8" x14ac:dyDescent="0.25">
      <c r="A37" s="152">
        <v>11</v>
      </c>
      <c r="B37" s="153">
        <v>330206</v>
      </c>
      <c r="C37" s="132" t="s">
        <v>245</v>
      </c>
      <c r="D37" s="154" t="s">
        <v>234</v>
      </c>
      <c r="E37" s="155">
        <v>0.09</v>
      </c>
      <c r="F37" s="134" t="s">
        <v>246</v>
      </c>
      <c r="G37" s="134">
        <v>0.21</v>
      </c>
      <c r="H37" s="156"/>
      <c r="I37" s="156"/>
      <c r="J37" s="134" t="s">
        <v>247</v>
      </c>
      <c r="K37" s="134">
        <v>0.99</v>
      </c>
      <c r="L37" s="157"/>
      <c r="M37" s="156">
        <f>IF(ISNUMBER(K37/G37),IF(NOT(K37/G37=0),K37/G37, " "), " ")</f>
        <v>4.7142857142857144</v>
      </c>
      <c r="N37" s="154" t="s">
        <v>241</v>
      </c>
    </row>
    <row r="38" spans="1:14" ht="22.8" x14ac:dyDescent="0.25">
      <c r="A38" s="152">
        <v>12</v>
      </c>
      <c r="B38" s="153">
        <v>400001</v>
      </c>
      <c r="C38" s="132" t="s">
        <v>248</v>
      </c>
      <c r="D38" s="154" t="s">
        <v>234</v>
      </c>
      <c r="E38" s="155">
        <v>0.03</v>
      </c>
      <c r="F38" s="134" t="s">
        <v>249</v>
      </c>
      <c r="G38" s="134">
        <v>3.09</v>
      </c>
      <c r="H38" s="156"/>
      <c r="I38" s="156"/>
      <c r="J38" s="134" t="s">
        <v>250</v>
      </c>
      <c r="K38" s="134">
        <v>17.100000000000001</v>
      </c>
      <c r="L38" s="157"/>
      <c r="M38" s="156">
        <f>IF(ISNUMBER(K38/G38),IF(NOT(K38/G38=0),K38/G38, " "), " ")</f>
        <v>5.5339805825242729</v>
      </c>
      <c r="N38" s="154" t="s">
        <v>241</v>
      </c>
    </row>
    <row r="39" spans="1:14" ht="19.350000000000001" customHeight="1" x14ac:dyDescent="0.25">
      <c r="A39" s="128" t="s">
        <v>251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13</v>
      </c>
      <c r="B40" s="153" t="s">
        <v>252</v>
      </c>
      <c r="C40" s="132" t="s">
        <v>253</v>
      </c>
      <c r="D40" s="154" t="s">
        <v>254</v>
      </c>
      <c r="E40" s="155">
        <v>4.0000000000000002E-4</v>
      </c>
      <c r="F40" s="134" t="s">
        <v>255</v>
      </c>
      <c r="G40" s="134">
        <v>3.5</v>
      </c>
      <c r="H40" s="156">
        <v>40186.449999999997</v>
      </c>
      <c r="I40" s="156">
        <v>16.07</v>
      </c>
      <c r="J40" s="134" t="s">
        <v>256</v>
      </c>
      <c r="K40" s="134">
        <v>16.440000000000001</v>
      </c>
      <c r="L40" s="157"/>
      <c r="M40" s="156">
        <f>IF(ISNUMBER(K40/G40),IF(NOT(K40/G40=0),K40/G40, " "), " ")</f>
        <v>4.6971428571428575</v>
      </c>
      <c r="N40" s="154" t="s">
        <v>257</v>
      </c>
    </row>
    <row r="41" spans="1:14" ht="22.8" x14ac:dyDescent="0.25">
      <c r="A41" s="152">
        <v>14</v>
      </c>
      <c r="B41" s="153" t="s">
        <v>258</v>
      </c>
      <c r="C41" s="132" t="s">
        <v>259</v>
      </c>
      <c r="D41" s="154" t="s">
        <v>260</v>
      </c>
      <c r="E41" s="155">
        <v>0.1239</v>
      </c>
      <c r="F41" s="134" t="s">
        <v>261</v>
      </c>
      <c r="G41" s="134">
        <v>0.76</v>
      </c>
      <c r="H41" s="156">
        <v>41.25</v>
      </c>
      <c r="I41" s="156">
        <v>5.12</v>
      </c>
      <c r="J41" s="134" t="s">
        <v>262</v>
      </c>
      <c r="K41" s="134">
        <v>5.45</v>
      </c>
      <c r="L41" s="157"/>
      <c r="M41" s="156">
        <f>IF(ISNUMBER(K41/G41),IF(NOT(K41/G41=0),K41/G41, " "), " ")</f>
        <v>7.1710526315789478</v>
      </c>
      <c r="N41" s="154" t="s">
        <v>263</v>
      </c>
    </row>
    <row r="42" spans="1:14" ht="22.8" x14ac:dyDescent="0.25">
      <c r="A42" s="152">
        <v>15</v>
      </c>
      <c r="B42" s="153" t="s">
        <v>264</v>
      </c>
      <c r="C42" s="132" t="s">
        <v>265</v>
      </c>
      <c r="D42" s="154" t="s">
        <v>266</v>
      </c>
      <c r="E42" s="155">
        <v>0.64400000000000002</v>
      </c>
      <c r="F42" s="134" t="s">
        <v>267</v>
      </c>
      <c r="G42" s="134">
        <v>13.01</v>
      </c>
      <c r="H42" s="156">
        <v>87</v>
      </c>
      <c r="I42" s="156">
        <v>56.03</v>
      </c>
      <c r="J42" s="134" t="s">
        <v>268</v>
      </c>
      <c r="K42" s="134">
        <v>57.72</v>
      </c>
      <c r="L42" s="157"/>
      <c r="M42" s="156">
        <f>IF(ISNUMBER(K42/G42),IF(NOT(K42/G42=0),K42/G42, " "), " ")</f>
        <v>4.4365872405841662</v>
      </c>
      <c r="N42" s="154" t="s">
        <v>269</v>
      </c>
    </row>
    <row r="43" spans="1:14" ht="22.8" x14ac:dyDescent="0.25">
      <c r="A43" s="152">
        <v>16</v>
      </c>
      <c r="B43" s="153" t="s">
        <v>270</v>
      </c>
      <c r="C43" s="132" t="s">
        <v>271</v>
      </c>
      <c r="D43" s="154" t="s">
        <v>254</v>
      </c>
      <c r="E43" s="155">
        <v>5.0000000000000001E-4</v>
      </c>
      <c r="F43" s="134" t="s">
        <v>272</v>
      </c>
      <c r="G43" s="134">
        <v>5.33</v>
      </c>
      <c r="H43" s="156">
        <v>53556.78</v>
      </c>
      <c r="I43" s="156">
        <v>26.78</v>
      </c>
      <c r="J43" s="134" t="s">
        <v>273</v>
      </c>
      <c r="K43" s="134">
        <v>27.37</v>
      </c>
      <c r="L43" s="157"/>
      <c r="M43" s="156">
        <f>IF(ISNUMBER(K43/G43),IF(NOT(K43/G43=0),K43/G43, " "), " ")</f>
        <v>5.1350844277673549</v>
      </c>
      <c r="N43" s="154" t="s">
        <v>274</v>
      </c>
    </row>
    <row r="44" spans="1:14" ht="22.8" x14ac:dyDescent="0.25">
      <c r="A44" s="152">
        <v>17</v>
      </c>
      <c r="B44" s="153" t="s">
        <v>275</v>
      </c>
      <c r="C44" s="132" t="s">
        <v>276</v>
      </c>
      <c r="D44" s="154" t="s">
        <v>260</v>
      </c>
      <c r="E44" s="155">
        <v>5.8999999999999997E-2</v>
      </c>
      <c r="F44" s="134" t="s">
        <v>277</v>
      </c>
      <c r="G44" s="134">
        <v>5.95</v>
      </c>
      <c r="H44" s="156">
        <v>328</v>
      </c>
      <c r="I44" s="156">
        <v>19.36</v>
      </c>
      <c r="J44" s="134" t="s">
        <v>278</v>
      </c>
      <c r="K44" s="134">
        <v>19.95</v>
      </c>
      <c r="L44" s="157"/>
      <c r="M44" s="156">
        <f>IF(ISNUMBER(K44/G44),IF(NOT(K44/G44=0),K44/G44, " "), " ")</f>
        <v>3.3529411764705879</v>
      </c>
      <c r="N44" s="154" t="s">
        <v>279</v>
      </c>
    </row>
    <row r="45" spans="1:14" ht="22.8" x14ac:dyDescent="0.25">
      <c r="A45" s="152">
        <v>18</v>
      </c>
      <c r="B45" s="153" t="s">
        <v>280</v>
      </c>
      <c r="C45" s="132" t="s">
        <v>281</v>
      </c>
      <c r="D45" s="154" t="s">
        <v>282</v>
      </c>
      <c r="E45" s="155">
        <v>1.01E-2</v>
      </c>
      <c r="F45" s="134" t="s">
        <v>283</v>
      </c>
      <c r="G45" s="134">
        <v>0.43</v>
      </c>
      <c r="H45" s="156">
        <v>128.38999999999999</v>
      </c>
      <c r="I45" s="156">
        <v>1.3</v>
      </c>
      <c r="J45" s="134" t="s">
        <v>284</v>
      </c>
      <c r="K45" s="134">
        <v>1.32</v>
      </c>
      <c r="L45" s="157"/>
      <c r="M45" s="156">
        <f>IF(ISNUMBER(K45/G45),IF(NOT(K45/G45=0),K45/G45, " "), " ")</f>
        <v>3.0697674418604652</v>
      </c>
      <c r="N45" s="154" t="s">
        <v>285</v>
      </c>
    </row>
    <row r="46" spans="1:14" ht="45.6" x14ac:dyDescent="0.25">
      <c r="A46" s="152">
        <v>19</v>
      </c>
      <c r="B46" s="153" t="s">
        <v>286</v>
      </c>
      <c r="C46" s="132" t="s">
        <v>287</v>
      </c>
      <c r="D46" s="154" t="s">
        <v>282</v>
      </c>
      <c r="E46" s="155">
        <v>0.1</v>
      </c>
      <c r="F46" s="134" t="s">
        <v>288</v>
      </c>
      <c r="G46" s="134">
        <v>2.2799999999999998</v>
      </c>
      <c r="H46" s="156">
        <v>118.14</v>
      </c>
      <c r="I46" s="156">
        <v>11.81</v>
      </c>
      <c r="J46" s="134" t="s">
        <v>289</v>
      </c>
      <c r="K46" s="134">
        <v>12.06</v>
      </c>
      <c r="L46" s="157"/>
      <c r="M46" s="156">
        <f>IF(ISNUMBER(K46/G46),IF(NOT(K46/G46=0),K46/G46, " "), " ")</f>
        <v>5.2894736842105265</v>
      </c>
      <c r="N46" s="154" t="s">
        <v>290</v>
      </c>
    </row>
    <row r="47" spans="1:14" ht="22.8" x14ac:dyDescent="0.25">
      <c r="A47" s="152">
        <v>20</v>
      </c>
      <c r="B47" s="153" t="s">
        <v>291</v>
      </c>
      <c r="C47" s="132" t="s">
        <v>292</v>
      </c>
      <c r="D47" s="154" t="s">
        <v>282</v>
      </c>
      <c r="E47" s="155">
        <v>1.1000000000000001E-3</v>
      </c>
      <c r="F47" s="134" t="s">
        <v>293</v>
      </c>
      <c r="G47" s="134">
        <v>0.01</v>
      </c>
      <c r="H47" s="156">
        <v>34.75</v>
      </c>
      <c r="I47" s="156">
        <v>0.04</v>
      </c>
      <c r="J47" s="134" t="s">
        <v>294</v>
      </c>
      <c r="K47" s="134">
        <v>0.04</v>
      </c>
      <c r="L47" s="157"/>
      <c r="M47" s="156">
        <f>IF(ISNUMBER(K47/G47),IF(NOT(K47/G47=0),K47/G47, " "), " ")</f>
        <v>4</v>
      </c>
      <c r="N47" s="154" t="s">
        <v>295</v>
      </c>
    </row>
    <row r="48" spans="1:14" ht="34.200000000000003" x14ac:dyDescent="0.25">
      <c r="A48" s="152">
        <v>21</v>
      </c>
      <c r="B48" s="153" t="s">
        <v>296</v>
      </c>
      <c r="C48" s="132" t="s">
        <v>297</v>
      </c>
      <c r="D48" s="154" t="s">
        <v>282</v>
      </c>
      <c r="E48" s="155">
        <v>1.7999999999999999E-2</v>
      </c>
      <c r="F48" s="134" t="s">
        <v>298</v>
      </c>
      <c r="G48" s="134">
        <v>0.31</v>
      </c>
      <c r="H48" s="156">
        <v>56.91</v>
      </c>
      <c r="I48" s="156">
        <v>1.02</v>
      </c>
      <c r="J48" s="134" t="s">
        <v>299</v>
      </c>
      <c r="K48" s="134">
        <v>1.05</v>
      </c>
      <c r="L48" s="157"/>
      <c r="M48" s="156">
        <f>IF(ISNUMBER(K48/G48),IF(NOT(K48/G48=0),K48/G48, " "), " ")</f>
        <v>3.3870967741935485</v>
      </c>
      <c r="N48" s="154" t="s">
        <v>300</v>
      </c>
    </row>
    <row r="49" spans="1:14" ht="34.200000000000003" x14ac:dyDescent="0.25">
      <c r="A49" s="152">
        <v>22</v>
      </c>
      <c r="B49" s="153" t="s">
        <v>301</v>
      </c>
      <c r="C49" s="132" t="s">
        <v>302</v>
      </c>
      <c r="D49" s="154" t="s">
        <v>254</v>
      </c>
      <c r="E49" s="155">
        <v>2.9999999999999997E-4</v>
      </c>
      <c r="F49" s="134" t="s">
        <v>303</v>
      </c>
      <c r="G49" s="134">
        <v>6.27</v>
      </c>
      <c r="H49" s="156">
        <v>50416.65</v>
      </c>
      <c r="I49" s="156">
        <v>15.13</v>
      </c>
      <c r="J49" s="134" t="s">
        <v>304</v>
      </c>
      <c r="K49" s="134">
        <v>15.46</v>
      </c>
      <c r="L49" s="157"/>
      <c r="M49" s="156">
        <f>IF(ISNUMBER(K49/G49),IF(NOT(K49/G49=0),K49/G49, " "), " ")</f>
        <v>2.465709728867624</v>
      </c>
      <c r="N49" s="154" t="s">
        <v>305</v>
      </c>
    </row>
    <row r="50" spans="1:14" ht="34.200000000000003" x14ac:dyDescent="0.25">
      <c r="A50" s="152">
        <v>23</v>
      </c>
      <c r="B50" s="153" t="s">
        <v>306</v>
      </c>
      <c r="C50" s="132" t="s">
        <v>307</v>
      </c>
      <c r="D50" s="154" t="s">
        <v>260</v>
      </c>
      <c r="E50" s="155">
        <v>6.6E-3</v>
      </c>
      <c r="F50" s="134" t="s">
        <v>308</v>
      </c>
      <c r="G50" s="134">
        <v>9.41</v>
      </c>
      <c r="H50" s="156">
        <v>7690.26</v>
      </c>
      <c r="I50" s="156">
        <v>50.76</v>
      </c>
      <c r="J50" s="134" t="s">
        <v>309</v>
      </c>
      <c r="K50" s="134">
        <v>52.08</v>
      </c>
      <c r="L50" s="157"/>
      <c r="M50" s="156">
        <f>IF(ISNUMBER(K50/G50),IF(NOT(K50/G50=0),K50/G50, " "), " ")</f>
        <v>5.5345377258235917</v>
      </c>
      <c r="N50" s="154" t="s">
        <v>310</v>
      </c>
    </row>
    <row r="51" spans="1:14" ht="57" x14ac:dyDescent="0.25">
      <c r="A51" s="152">
        <v>24</v>
      </c>
      <c r="B51" s="153" t="s">
        <v>311</v>
      </c>
      <c r="C51" s="132" t="s">
        <v>312</v>
      </c>
      <c r="D51" s="154" t="s">
        <v>313</v>
      </c>
      <c r="E51" s="155">
        <v>1.605</v>
      </c>
      <c r="F51" s="134" t="s">
        <v>314</v>
      </c>
      <c r="G51" s="134">
        <v>19.739999999999998</v>
      </c>
      <c r="H51" s="156">
        <v>39.79</v>
      </c>
      <c r="I51" s="156">
        <v>63.86</v>
      </c>
      <c r="J51" s="134" t="s">
        <v>315</v>
      </c>
      <c r="K51" s="134">
        <v>65.39</v>
      </c>
      <c r="L51" s="157"/>
      <c r="M51" s="156">
        <f>IF(ISNUMBER(K51/G51),IF(NOT(K51/G51=0),K51/G51, " "), " ")</f>
        <v>3.3125633232016214</v>
      </c>
      <c r="N51" s="154" t="s">
        <v>316</v>
      </c>
    </row>
    <row r="52" spans="1:14" ht="57" x14ac:dyDescent="0.25">
      <c r="A52" s="152">
        <v>25</v>
      </c>
      <c r="B52" s="153" t="s">
        <v>317</v>
      </c>
      <c r="C52" s="132" t="s">
        <v>318</v>
      </c>
      <c r="D52" s="154" t="s">
        <v>313</v>
      </c>
      <c r="E52" s="155">
        <v>1.605</v>
      </c>
      <c r="F52" s="134" t="s">
        <v>288</v>
      </c>
      <c r="G52" s="134">
        <v>36.590000000000003</v>
      </c>
      <c r="H52" s="156">
        <v>74.06</v>
      </c>
      <c r="I52" s="156">
        <v>118.87</v>
      </c>
      <c r="J52" s="134" t="s">
        <v>319</v>
      </c>
      <c r="K52" s="134">
        <v>121.71</v>
      </c>
      <c r="L52" s="157"/>
      <c r="M52" s="156">
        <f>IF(ISNUMBER(K52/G52),IF(NOT(K52/G52=0),K52/G52, " "), " ")</f>
        <v>3.3263186663022677</v>
      </c>
      <c r="N52" s="154" t="s">
        <v>320</v>
      </c>
    </row>
    <row r="53" spans="1:14" ht="57" x14ac:dyDescent="0.25">
      <c r="A53" s="152">
        <v>26</v>
      </c>
      <c r="B53" s="153" t="s">
        <v>321</v>
      </c>
      <c r="C53" s="132" t="s">
        <v>322</v>
      </c>
      <c r="D53" s="154" t="s">
        <v>313</v>
      </c>
      <c r="E53" s="155">
        <v>3.21</v>
      </c>
      <c r="F53" s="134" t="s">
        <v>323</v>
      </c>
      <c r="G53" s="134">
        <v>91.16</v>
      </c>
      <c r="H53" s="156">
        <v>92.03</v>
      </c>
      <c r="I53" s="156">
        <v>295.42</v>
      </c>
      <c r="J53" s="134" t="s">
        <v>324</v>
      </c>
      <c r="K53" s="134">
        <v>302.48</v>
      </c>
      <c r="L53" s="157"/>
      <c r="M53" s="156">
        <f>IF(ISNUMBER(K53/G53),IF(NOT(K53/G53=0),K53/G53, " "), " ")</f>
        <v>3.3181219833260207</v>
      </c>
      <c r="N53" s="154" t="s">
        <v>325</v>
      </c>
    </row>
    <row r="54" spans="1:14" ht="57" x14ac:dyDescent="0.25">
      <c r="A54" s="152">
        <v>27</v>
      </c>
      <c r="B54" s="153" t="s">
        <v>326</v>
      </c>
      <c r="C54" s="132" t="s">
        <v>327</v>
      </c>
      <c r="D54" s="154" t="s">
        <v>313</v>
      </c>
      <c r="E54" s="155">
        <v>4.8150000000000004</v>
      </c>
      <c r="F54" s="134" t="s">
        <v>328</v>
      </c>
      <c r="G54" s="134">
        <v>155.52000000000001</v>
      </c>
      <c r="H54" s="156">
        <v>104.98</v>
      </c>
      <c r="I54" s="156">
        <v>505.48</v>
      </c>
      <c r="J54" s="134" t="s">
        <v>329</v>
      </c>
      <c r="K54" s="134">
        <v>517.62</v>
      </c>
      <c r="L54" s="157"/>
      <c r="M54" s="156">
        <f>IF(ISNUMBER(K54/G54),IF(NOT(K54/G54=0),K54/G54, " "), " ")</f>
        <v>3.3283179012345676</v>
      </c>
      <c r="N54" s="154" t="s">
        <v>330</v>
      </c>
    </row>
    <row r="55" spans="1:14" ht="22.8" x14ac:dyDescent="0.25">
      <c r="A55" s="152">
        <v>28</v>
      </c>
      <c r="B55" s="153" t="s">
        <v>331</v>
      </c>
      <c r="C55" s="132" t="s">
        <v>332</v>
      </c>
      <c r="D55" s="154" t="s">
        <v>313</v>
      </c>
      <c r="E55" s="155">
        <v>3.427</v>
      </c>
      <c r="F55" s="134" t="s">
        <v>333</v>
      </c>
      <c r="G55" s="134">
        <v>6.85</v>
      </c>
      <c r="H55" s="156">
        <v>4.24</v>
      </c>
      <c r="I55" s="156">
        <v>14.53</v>
      </c>
      <c r="J55" s="134" t="s">
        <v>334</v>
      </c>
      <c r="K55" s="134">
        <v>14.94</v>
      </c>
      <c r="L55" s="157"/>
      <c r="M55" s="156">
        <f>IF(ISNUMBER(K55/G55),IF(NOT(K55/G55=0),K55/G55, " "), " ")</f>
        <v>2.1810218978102189</v>
      </c>
      <c r="N55" s="154" t="s">
        <v>335</v>
      </c>
    </row>
    <row r="56" spans="1:14" ht="45.6" x14ac:dyDescent="0.25">
      <c r="A56" s="152">
        <v>29</v>
      </c>
      <c r="B56" s="153" t="s">
        <v>336</v>
      </c>
      <c r="C56" s="132" t="s">
        <v>337</v>
      </c>
      <c r="D56" s="154" t="s">
        <v>313</v>
      </c>
      <c r="E56" s="155">
        <v>0.14000000000000001</v>
      </c>
      <c r="F56" s="134" t="s">
        <v>338</v>
      </c>
      <c r="G56" s="134">
        <v>1.62</v>
      </c>
      <c r="H56" s="156">
        <v>22.1</v>
      </c>
      <c r="I56" s="156">
        <v>3.09</v>
      </c>
      <c r="J56" s="134" t="s">
        <v>339</v>
      </c>
      <c r="K56" s="134">
        <v>3.16</v>
      </c>
      <c r="L56" s="157"/>
      <c r="M56" s="156">
        <f>IF(ISNUMBER(K56/G56),IF(NOT(K56/G56=0),K56/G56, " "), " ")</f>
        <v>1.9506172839506173</v>
      </c>
      <c r="N56" s="154" t="s">
        <v>340</v>
      </c>
    </row>
    <row r="57" spans="1:14" ht="34.200000000000003" x14ac:dyDescent="0.25">
      <c r="A57" s="152">
        <v>30</v>
      </c>
      <c r="B57" s="153" t="s">
        <v>341</v>
      </c>
      <c r="C57" s="132" t="s">
        <v>342</v>
      </c>
      <c r="D57" s="154" t="s">
        <v>260</v>
      </c>
      <c r="E57" s="155">
        <v>0.3901</v>
      </c>
      <c r="F57" s="134" t="s">
        <v>343</v>
      </c>
      <c r="G57" s="134">
        <v>1.21</v>
      </c>
      <c r="H57" s="156">
        <v>21.36</v>
      </c>
      <c r="I57" s="156">
        <v>8.33</v>
      </c>
      <c r="J57" s="134" t="s">
        <v>344</v>
      </c>
      <c r="K57" s="134">
        <v>8.5</v>
      </c>
      <c r="L57" s="157"/>
      <c r="M57" s="156">
        <f>IF(ISNUMBER(K57/G57),IF(NOT(K57/G57=0),K57/G57, " "), " ")</f>
        <v>7.0247933884297522</v>
      </c>
      <c r="N57" s="154" t="s">
        <v>345</v>
      </c>
    </row>
    <row r="58" spans="1:14" ht="22.8" x14ac:dyDescent="0.25">
      <c r="A58" s="152">
        <v>31</v>
      </c>
      <c r="B58" s="153" t="s">
        <v>346</v>
      </c>
      <c r="C58" s="132" t="s">
        <v>347</v>
      </c>
      <c r="D58" s="154" t="s">
        <v>348</v>
      </c>
      <c r="E58" s="155">
        <v>3</v>
      </c>
      <c r="F58" s="134" t="s">
        <v>349</v>
      </c>
      <c r="G58" s="134">
        <v>55.8</v>
      </c>
      <c r="H58" s="156"/>
      <c r="I58" s="156"/>
      <c r="J58" s="134" t="s">
        <v>350</v>
      </c>
      <c r="K58" s="134">
        <v>103.44</v>
      </c>
      <c r="L58" s="157"/>
      <c r="M58" s="156">
        <f>IF(ISNUMBER(K58/G58),IF(NOT(K58/G58=0),K58/G58, " "), " ")</f>
        <v>1.8537634408602151</v>
      </c>
      <c r="N58" s="154"/>
    </row>
    <row r="59" spans="1:14" ht="57" x14ac:dyDescent="0.25">
      <c r="A59" s="152">
        <v>32</v>
      </c>
      <c r="B59" s="153" t="s">
        <v>351</v>
      </c>
      <c r="C59" s="132" t="s">
        <v>352</v>
      </c>
      <c r="D59" s="154" t="s">
        <v>348</v>
      </c>
      <c r="E59" s="155">
        <v>1</v>
      </c>
      <c r="F59" s="134" t="s">
        <v>288</v>
      </c>
      <c r="G59" s="134">
        <v>22.8</v>
      </c>
      <c r="H59" s="156"/>
      <c r="I59" s="156"/>
      <c r="J59" s="134" t="s">
        <v>353</v>
      </c>
      <c r="K59" s="134">
        <v>53.68</v>
      </c>
      <c r="L59" s="157"/>
      <c r="M59" s="156">
        <f>IF(ISNUMBER(K59/G59),IF(NOT(K59/G59=0),K59/G59, " "), " ")</f>
        <v>2.3543859649122805</v>
      </c>
      <c r="N59" s="154"/>
    </row>
    <row r="60" spans="1:14" ht="22.8" x14ac:dyDescent="0.25">
      <c r="A60" s="152">
        <v>33</v>
      </c>
      <c r="B60" s="153" t="s">
        <v>354</v>
      </c>
      <c r="C60" s="132" t="s">
        <v>355</v>
      </c>
      <c r="D60" s="154" t="s">
        <v>348</v>
      </c>
      <c r="E60" s="155">
        <v>2</v>
      </c>
      <c r="F60" s="134" t="s">
        <v>356</v>
      </c>
      <c r="G60" s="134">
        <v>4.9000000000000004</v>
      </c>
      <c r="H60" s="156"/>
      <c r="I60" s="156"/>
      <c r="J60" s="134" t="s">
        <v>357</v>
      </c>
      <c r="K60" s="134">
        <v>12.28</v>
      </c>
      <c r="L60" s="157"/>
      <c r="M60" s="156">
        <f>IF(ISNUMBER(K60/G60),IF(NOT(K60/G60=0),K60/G60, " "), " ")</f>
        <v>2.5061224489795917</v>
      </c>
      <c r="N60" s="154"/>
    </row>
    <row r="61" spans="1:14" ht="22.8" x14ac:dyDescent="0.25">
      <c r="A61" s="152">
        <v>34</v>
      </c>
      <c r="B61" s="153" t="s">
        <v>358</v>
      </c>
      <c r="C61" s="132" t="s">
        <v>359</v>
      </c>
      <c r="D61" s="154" t="s">
        <v>348</v>
      </c>
      <c r="E61" s="155">
        <v>1</v>
      </c>
      <c r="F61" s="134" t="s">
        <v>360</v>
      </c>
      <c r="G61" s="134">
        <v>2.82</v>
      </c>
      <c r="H61" s="156"/>
      <c r="I61" s="156"/>
      <c r="J61" s="134" t="s">
        <v>361</v>
      </c>
      <c r="K61" s="134">
        <v>8.0399999999999991</v>
      </c>
      <c r="L61" s="157"/>
      <c r="M61" s="156">
        <f>IF(ISNUMBER(K61/G61),IF(NOT(K61/G61=0),K61/G61, " "), " ")</f>
        <v>2.8510638297872339</v>
      </c>
      <c r="N61" s="154"/>
    </row>
    <row r="62" spans="1:14" ht="22.8" x14ac:dyDescent="0.25">
      <c r="A62" s="152">
        <v>35</v>
      </c>
      <c r="B62" s="153" t="s">
        <v>362</v>
      </c>
      <c r="C62" s="132" t="s">
        <v>363</v>
      </c>
      <c r="D62" s="154" t="s">
        <v>313</v>
      </c>
      <c r="E62" s="155">
        <v>2</v>
      </c>
      <c r="F62" s="134" t="s">
        <v>364</v>
      </c>
      <c r="G62" s="134">
        <v>33.840000000000003</v>
      </c>
      <c r="H62" s="156"/>
      <c r="I62" s="156"/>
      <c r="J62" s="134" t="s">
        <v>365</v>
      </c>
      <c r="K62" s="134">
        <v>95.16</v>
      </c>
      <c r="L62" s="157"/>
      <c r="M62" s="156">
        <f>IF(ISNUMBER(K62/G62),IF(NOT(K62/G62=0),K62/G62, " "), " ")</f>
        <v>2.812056737588652</v>
      </c>
      <c r="N62" s="154"/>
    </row>
    <row r="63" spans="1:14" ht="34.200000000000003" x14ac:dyDescent="0.25">
      <c r="A63" s="152">
        <v>36</v>
      </c>
      <c r="B63" s="153" t="s">
        <v>366</v>
      </c>
      <c r="C63" s="132" t="s">
        <v>367</v>
      </c>
      <c r="D63" s="154" t="s">
        <v>348</v>
      </c>
      <c r="E63" s="155">
        <v>3</v>
      </c>
      <c r="F63" s="134" t="s">
        <v>368</v>
      </c>
      <c r="G63" s="134">
        <v>37.380000000000003</v>
      </c>
      <c r="H63" s="156"/>
      <c r="I63" s="156"/>
      <c r="J63" s="134" t="s">
        <v>369</v>
      </c>
      <c r="K63" s="134">
        <v>87.66</v>
      </c>
      <c r="L63" s="157"/>
      <c r="M63" s="156">
        <f>IF(ISNUMBER(K63/G63),IF(NOT(K63/G63=0),K63/G63, " "), " ")</f>
        <v>2.3451043338683784</v>
      </c>
      <c r="N63" s="154"/>
    </row>
    <row r="64" spans="1:14" ht="19.350000000000001" customHeight="1" x14ac:dyDescent="0.25">
      <c r="A64" s="150" t="s">
        <v>370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</row>
    <row r="65" spans="1:14" ht="19.350000000000001" customHeight="1" x14ac:dyDescent="0.25">
      <c r="A65" s="128" t="s">
        <v>251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</row>
    <row r="66" spans="1:14" ht="22.8" x14ac:dyDescent="0.25">
      <c r="A66" s="152">
        <v>37</v>
      </c>
      <c r="B66" s="153" t="s">
        <v>371</v>
      </c>
      <c r="C66" s="132" t="s">
        <v>372</v>
      </c>
      <c r="D66" s="154" t="s">
        <v>348</v>
      </c>
      <c r="E66" s="155">
        <v>1</v>
      </c>
      <c r="F66" s="134" t="s">
        <v>231</v>
      </c>
      <c r="G66" s="134"/>
      <c r="H66" s="156"/>
      <c r="I66" s="156"/>
      <c r="J66" s="134" t="s">
        <v>231</v>
      </c>
      <c r="K66" s="134"/>
      <c r="L66" s="157"/>
      <c r="M66" s="156" t="str">
        <f>IF(ISNUMBER(K66/G66),IF(NOT(K66/G66=0),K66/G66, " "), " ")</f>
        <v xml:space="preserve"> </v>
      </c>
      <c r="N66" s="154"/>
    </row>
    <row r="67" spans="1:14" ht="22.8" x14ac:dyDescent="0.25">
      <c r="A67" s="152">
        <v>38</v>
      </c>
      <c r="B67" s="153" t="s">
        <v>373</v>
      </c>
      <c r="C67" s="132" t="s">
        <v>374</v>
      </c>
      <c r="D67" s="154" t="s">
        <v>254</v>
      </c>
      <c r="E67" s="155">
        <v>4.0000000000000002E-4</v>
      </c>
      <c r="F67" s="134" t="s">
        <v>231</v>
      </c>
      <c r="G67" s="134"/>
      <c r="H67" s="156"/>
      <c r="I67" s="156"/>
      <c r="J67" s="134" t="s">
        <v>231</v>
      </c>
      <c r="K67" s="134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8">
        <v>39</v>
      </c>
      <c r="B68" s="159" t="s">
        <v>375</v>
      </c>
      <c r="C68" s="138" t="s">
        <v>376</v>
      </c>
      <c r="D68" s="160" t="s">
        <v>254</v>
      </c>
      <c r="E68" s="161">
        <v>7.1999999999999998E-3</v>
      </c>
      <c r="F68" s="140" t="s">
        <v>231</v>
      </c>
      <c r="G68" s="140"/>
      <c r="H68" s="162"/>
      <c r="I68" s="162"/>
      <c r="J68" s="140" t="s">
        <v>231</v>
      </c>
      <c r="K68" s="140"/>
      <c r="L68" s="163"/>
      <c r="M68" s="162" t="str">
        <f>IF(ISNUMBER(K68/G68),IF(NOT(K68/G68=0),K68/G68, " "), " ")</f>
        <v xml:space="preserve"> </v>
      </c>
      <c r="N68" s="160"/>
    </row>
    <row r="69" spans="1:14" x14ac:dyDescent="0.25">
      <c r="A69" s="144" t="s">
        <v>185</v>
      </c>
      <c r="B69" s="145"/>
      <c r="C69" s="145"/>
      <c r="D69" s="145"/>
      <c r="E69" s="145"/>
      <c r="F69" s="145"/>
      <c r="G69" s="164">
        <v>745</v>
      </c>
      <c r="H69" s="165"/>
      <c r="I69" s="165"/>
      <c r="J69" s="165"/>
      <c r="K69" s="164">
        <v>4015</v>
      </c>
      <c r="L69" s="166"/>
      <c r="M69" s="164">
        <f ca="1">IF(ISNUMBER(INDIRECT("K" &amp; ROW())/INDIRECT("G" &amp; ROW())),INDIRECT("K" &amp; ROW())/INDIRECT("G" &amp; ROW()), " ")</f>
        <v>5.3892617449664426</v>
      </c>
      <c r="N69" s="146" t="s">
        <v>377</v>
      </c>
    </row>
    <row r="70" spans="1:14" x14ac:dyDescent="0.25">
      <c r="A70" s="144" t="s">
        <v>189</v>
      </c>
      <c r="B70" s="145"/>
      <c r="C70" s="145"/>
      <c r="D70" s="145"/>
      <c r="E70" s="145"/>
      <c r="F70" s="145"/>
      <c r="G70" s="164"/>
      <c r="H70" s="165"/>
      <c r="I70" s="165"/>
      <c r="J70" s="165"/>
      <c r="K70" s="164"/>
      <c r="L70" s="166"/>
      <c r="M70" s="164" t="str">
        <f ca="1">IF(ISNUMBER(INDIRECT("K" &amp; ROW())/INDIRECT("G" &amp; ROW())),INDIRECT("K" &amp; ROW())/INDIRECT("G" &amp; ROW()), " ")</f>
        <v xml:space="preserve"> </v>
      </c>
      <c r="N70" s="146" t="s">
        <v>377</v>
      </c>
    </row>
    <row r="71" spans="1:14" x14ac:dyDescent="0.25">
      <c r="A71" s="144" t="s">
        <v>190</v>
      </c>
      <c r="B71" s="145"/>
      <c r="C71" s="145"/>
      <c r="D71" s="145"/>
      <c r="E71" s="145"/>
      <c r="F71" s="145"/>
      <c r="G71" s="164">
        <v>210</v>
      </c>
      <c r="H71" s="165"/>
      <c r="I71" s="165"/>
      <c r="J71" s="165"/>
      <c r="K71" s="164">
        <v>2319</v>
      </c>
      <c r="L71" s="166"/>
      <c r="M71" s="164">
        <f ca="1">IF(ISNUMBER(INDIRECT("K" &amp; ROW())/INDIRECT("G" &amp; ROW())),INDIRECT("K" &amp; ROW())/INDIRECT("G" &amp; ROW()), " ")</f>
        <v>11.042857142857143</v>
      </c>
      <c r="N71" s="146" t="s">
        <v>377</v>
      </c>
    </row>
    <row r="72" spans="1:14" x14ac:dyDescent="0.25">
      <c r="A72" s="144" t="s">
        <v>191</v>
      </c>
      <c r="B72" s="145"/>
      <c r="C72" s="145"/>
      <c r="D72" s="145"/>
      <c r="E72" s="145"/>
      <c r="F72" s="145"/>
      <c r="G72" s="164">
        <v>518</v>
      </c>
      <c r="H72" s="165"/>
      <c r="I72" s="165"/>
      <c r="J72" s="165"/>
      <c r="K72" s="164">
        <v>1608</v>
      </c>
      <c r="L72" s="166"/>
      <c r="M72" s="164">
        <f ca="1">IF(ISNUMBER(INDIRECT("K" &amp; ROW())/INDIRECT("G" &amp; ROW())),INDIRECT("K" &amp; ROW())/INDIRECT("G" &amp; ROW()), " ")</f>
        <v>3.1042471042471043</v>
      </c>
      <c r="N72" s="146" t="s">
        <v>377</v>
      </c>
    </row>
    <row r="73" spans="1:14" x14ac:dyDescent="0.25">
      <c r="A73" s="144" t="s">
        <v>192</v>
      </c>
      <c r="B73" s="145"/>
      <c r="C73" s="145"/>
      <c r="D73" s="145"/>
      <c r="E73" s="145"/>
      <c r="F73" s="145"/>
      <c r="G73" s="164">
        <v>17</v>
      </c>
      <c r="H73" s="165"/>
      <c r="I73" s="165"/>
      <c r="J73" s="165"/>
      <c r="K73" s="164">
        <v>91</v>
      </c>
      <c r="L73" s="166"/>
      <c r="M73" s="164">
        <f ca="1">IF(ISNUMBER(INDIRECT("K" &amp; ROW())/INDIRECT("G" &amp; ROW())),INDIRECT("K" &amp; ROW())/INDIRECT("G" &amp; ROW()), " ")</f>
        <v>5.3529411764705879</v>
      </c>
      <c r="N73" s="146" t="s">
        <v>377</v>
      </c>
    </row>
    <row r="74" spans="1:14" x14ac:dyDescent="0.25">
      <c r="A74" s="147" t="s">
        <v>193</v>
      </c>
      <c r="B74" s="148"/>
      <c r="C74" s="148"/>
      <c r="D74" s="148"/>
      <c r="E74" s="148"/>
      <c r="F74" s="148"/>
      <c r="G74" s="167">
        <v>212</v>
      </c>
      <c r="H74" s="168"/>
      <c r="I74" s="168"/>
      <c r="J74" s="168"/>
      <c r="K74" s="167">
        <v>2343</v>
      </c>
      <c r="L74" s="169"/>
      <c r="M74" s="167">
        <f ca="1">IF(ISNUMBER(INDIRECT("K" &amp; ROW())/INDIRECT("G" &amp; ROW())),INDIRECT("K" &amp; ROW())/INDIRECT("G" &amp; ROW()), " ")</f>
        <v>11.05188679245283</v>
      </c>
      <c r="N74" s="149" t="s">
        <v>377</v>
      </c>
    </row>
    <row r="75" spans="1:14" x14ac:dyDescent="0.25">
      <c r="A75" s="147" t="s">
        <v>194</v>
      </c>
      <c r="B75" s="148"/>
      <c r="C75" s="148"/>
      <c r="D75" s="148"/>
      <c r="E75" s="148"/>
      <c r="F75" s="148"/>
      <c r="G75" s="167">
        <v>125</v>
      </c>
      <c r="H75" s="168"/>
      <c r="I75" s="168"/>
      <c r="J75" s="168"/>
      <c r="K75" s="167">
        <v>1378</v>
      </c>
      <c r="L75" s="169"/>
      <c r="M75" s="167">
        <f ca="1">IF(ISNUMBER(INDIRECT("K" &amp; ROW())/INDIRECT("G" &amp; ROW())),INDIRECT("K" &amp; ROW())/INDIRECT("G" &amp; ROW()), " ")</f>
        <v>11.023999999999999</v>
      </c>
      <c r="N75" s="149" t="s">
        <v>377</v>
      </c>
    </row>
    <row r="76" spans="1:14" x14ac:dyDescent="0.25">
      <c r="A76" s="147" t="s">
        <v>195</v>
      </c>
      <c r="B76" s="148"/>
      <c r="C76" s="148"/>
      <c r="D76" s="148"/>
      <c r="E76" s="148"/>
      <c r="F76" s="148"/>
      <c r="G76" s="167"/>
      <c r="H76" s="168"/>
      <c r="I76" s="168"/>
      <c r="J76" s="168"/>
      <c r="K76" s="167"/>
      <c r="L76" s="169"/>
      <c r="M76" s="167" t="str">
        <f ca="1">IF(ISNUMBER(INDIRECT("K" &amp; ROW())/INDIRECT("G" &amp; ROW())),INDIRECT("K" &amp; ROW())/INDIRECT("G" &amp; ROW()), " ")</f>
        <v xml:space="preserve"> </v>
      </c>
      <c r="N76" s="149" t="s">
        <v>377</v>
      </c>
    </row>
    <row r="77" spans="1:14" ht="30" customHeight="1" x14ac:dyDescent="0.25">
      <c r="A77" s="144" t="s">
        <v>196</v>
      </c>
      <c r="B77" s="145"/>
      <c r="C77" s="145"/>
      <c r="D77" s="145"/>
      <c r="E77" s="145"/>
      <c r="F77" s="145"/>
      <c r="G77" s="164">
        <v>977</v>
      </c>
      <c r="H77" s="165"/>
      <c r="I77" s="165"/>
      <c r="J77" s="165"/>
      <c r="K77" s="164">
        <v>7080</v>
      </c>
      <c r="L77" s="166"/>
      <c r="M77" s="164">
        <f ca="1">IF(ISNUMBER(INDIRECT("K" &amp; ROW())/INDIRECT("G" &amp; ROW())),INDIRECT("K" &amp; ROW())/INDIRECT("G" &amp; ROW()), " ")</f>
        <v>7.2466734902763559</v>
      </c>
      <c r="N77" s="146" t="s">
        <v>377</v>
      </c>
    </row>
    <row r="78" spans="1:14" ht="30" customHeight="1" x14ac:dyDescent="0.25">
      <c r="A78" s="144" t="s">
        <v>197</v>
      </c>
      <c r="B78" s="145"/>
      <c r="C78" s="145"/>
      <c r="D78" s="145"/>
      <c r="E78" s="145"/>
      <c r="F78" s="145"/>
      <c r="G78" s="164">
        <v>37</v>
      </c>
      <c r="H78" s="165"/>
      <c r="I78" s="165"/>
      <c r="J78" s="165"/>
      <c r="K78" s="164">
        <v>126</v>
      </c>
      <c r="L78" s="166"/>
      <c r="M78" s="164">
        <f ca="1">IF(ISNUMBER(INDIRECT("K" &amp; ROW())/INDIRECT("G" &amp; ROW())),INDIRECT("K" &amp; ROW())/INDIRECT("G" &amp; ROW()), " ")</f>
        <v>3.4054054054054053</v>
      </c>
      <c r="N78" s="146" t="s">
        <v>377</v>
      </c>
    </row>
    <row r="79" spans="1:14" x14ac:dyDescent="0.25">
      <c r="A79" s="144" t="s">
        <v>198</v>
      </c>
      <c r="B79" s="145"/>
      <c r="C79" s="145"/>
      <c r="D79" s="145"/>
      <c r="E79" s="145"/>
      <c r="F79" s="145"/>
      <c r="G79" s="164">
        <v>17</v>
      </c>
      <c r="H79" s="165"/>
      <c r="I79" s="165"/>
      <c r="J79" s="165"/>
      <c r="K79" s="164">
        <v>142</v>
      </c>
      <c r="L79" s="166"/>
      <c r="M79" s="164">
        <f ca="1">IF(ISNUMBER(INDIRECT("K" &amp; ROW())/INDIRECT("G" &amp; ROW())),INDIRECT("K" &amp; ROW())/INDIRECT("G" &amp; ROW()), " ")</f>
        <v>8.3529411764705888</v>
      </c>
      <c r="N79" s="146" t="s">
        <v>377</v>
      </c>
    </row>
    <row r="80" spans="1:14" ht="30" customHeight="1" x14ac:dyDescent="0.25">
      <c r="A80" s="144" t="s">
        <v>199</v>
      </c>
      <c r="B80" s="145"/>
      <c r="C80" s="145"/>
      <c r="D80" s="145"/>
      <c r="E80" s="145"/>
      <c r="F80" s="145"/>
      <c r="G80" s="164">
        <v>51</v>
      </c>
      <c r="H80" s="165"/>
      <c r="I80" s="165"/>
      <c r="J80" s="165"/>
      <c r="K80" s="164">
        <v>388</v>
      </c>
      <c r="L80" s="166"/>
      <c r="M80" s="164">
        <f ca="1">IF(ISNUMBER(INDIRECT("K" &amp; ROW())/INDIRECT("G" &amp; ROW())),INDIRECT("K" &amp; ROW())/INDIRECT("G" &amp; ROW()), " ")</f>
        <v>7.6078431372549016</v>
      </c>
      <c r="N80" s="146" t="s">
        <v>377</v>
      </c>
    </row>
    <row r="81" spans="1:14" x14ac:dyDescent="0.25">
      <c r="A81" s="144" t="s">
        <v>200</v>
      </c>
      <c r="B81" s="145"/>
      <c r="C81" s="145"/>
      <c r="D81" s="145"/>
      <c r="E81" s="145"/>
      <c r="F81" s="145"/>
      <c r="G81" s="164">
        <v>1082</v>
      </c>
      <c r="H81" s="165"/>
      <c r="I81" s="165"/>
      <c r="J81" s="165"/>
      <c r="K81" s="164">
        <v>7736</v>
      </c>
      <c r="L81" s="166"/>
      <c r="M81" s="164">
        <f ca="1">IF(ISNUMBER(INDIRECT("K" &amp; ROW())/INDIRECT("G" &amp; ROW())),INDIRECT("K" &amp; ROW())/INDIRECT("G" &amp; ROW()), " ")</f>
        <v>7.1497227356746764</v>
      </c>
      <c r="N81" s="146" t="s">
        <v>377</v>
      </c>
    </row>
    <row r="82" spans="1:14" ht="30" customHeight="1" x14ac:dyDescent="0.25">
      <c r="A82" s="144" t="s">
        <v>201</v>
      </c>
      <c r="B82" s="145"/>
      <c r="C82" s="145"/>
      <c r="D82" s="145"/>
      <c r="E82" s="145"/>
      <c r="F82" s="145"/>
      <c r="G82" s="164">
        <v>106.21</v>
      </c>
      <c r="H82" s="165"/>
      <c r="I82" s="165"/>
      <c r="J82" s="165"/>
      <c r="K82" s="164">
        <v>414.69</v>
      </c>
      <c r="L82" s="166"/>
      <c r="M82" s="164">
        <f ca="1">IF(ISNUMBER(INDIRECT("K" &amp; ROW())/INDIRECT("G" &amp; ROW())),INDIRECT("K" &amp; ROW())/INDIRECT("G" &amp; ROW()), " ")</f>
        <v>3.9044346106769607</v>
      </c>
      <c r="N82" s="146" t="s">
        <v>377</v>
      </c>
    </row>
    <row r="83" spans="1:14" x14ac:dyDescent="0.25">
      <c r="A83" s="147" t="s">
        <v>202</v>
      </c>
      <c r="B83" s="148"/>
      <c r="C83" s="148"/>
      <c r="D83" s="148"/>
      <c r="E83" s="148"/>
      <c r="F83" s="148"/>
      <c r="G83" s="167">
        <v>1188.21</v>
      </c>
      <c r="H83" s="168"/>
      <c r="I83" s="168"/>
      <c r="J83" s="168"/>
      <c r="K83" s="167">
        <v>8150.69</v>
      </c>
      <c r="L83" s="169"/>
      <c r="M83" s="167">
        <f ca="1">IF(ISNUMBER(INDIRECT("K" &amp; ROW())/INDIRECT("G" &amp; ROW())),INDIRECT("K" &amp; ROW())/INDIRECT("G" &amp; ROW()), " ")</f>
        <v>6.8596376061470608</v>
      </c>
      <c r="N83" s="149" t="s">
        <v>377</v>
      </c>
    </row>
    <row r="84" spans="1:14" x14ac:dyDescent="0.25">
      <c r="A84" s="48"/>
      <c r="G84" s="67"/>
      <c r="H84" s="68"/>
      <c r="I84" s="68"/>
      <c r="J84" s="68"/>
      <c r="K84" s="67"/>
      <c r="L84" s="69"/>
      <c r="M84" s="67"/>
      <c r="N84" s="48"/>
    </row>
    <row r="85" spans="1:14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75" t="s">
        <v>70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3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75" t="s">
        <v>71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</sheetData>
  <mergeCells count="48">
    <mergeCell ref="A81:F81"/>
    <mergeCell ref="A82:F82"/>
    <mergeCell ref="A83:F83"/>
    <mergeCell ref="A75:F75"/>
    <mergeCell ref="A76:F76"/>
    <mergeCell ref="A77:F77"/>
    <mergeCell ref="A78:F78"/>
    <mergeCell ref="A79:F79"/>
    <mergeCell ref="A80:F80"/>
    <mergeCell ref="A69:F69"/>
    <mergeCell ref="A70:F70"/>
    <mergeCell ref="A71:F71"/>
    <mergeCell ref="A72:F72"/>
    <mergeCell ref="A73:F73"/>
    <mergeCell ref="A74:F74"/>
    <mergeCell ref="A24:N24"/>
    <mergeCell ref="A25:N25"/>
    <mergeCell ref="A33:N33"/>
    <mergeCell ref="A39:N39"/>
    <mergeCell ref="A64:N64"/>
    <mergeCell ref="A65:N6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