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6" i="16"/>
  <c r="M41" i="16"/>
  <c r="M35" i="16"/>
  <c r="M39" i="16"/>
  <c r="M43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<sst xmlns="http://schemas.openxmlformats.org/spreadsheetml/2006/main" count="240" uniqueCount="156">
  <si>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</si>
  <si>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</si>
  <si>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</si>
  <si>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</si>
  <si>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</si>
  <si>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</si>
  <si>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</si>
  <si>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</si>
  <si>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</si>
  <si>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</si>
  <si>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</si>
  <si>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</si>
  <si>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</si>
  <si>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</si>
  <si>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</si>
  <si>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</si>
  <si>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</si>
  <si>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</si>
  <si>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</si>
  <si>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</si>
  <si>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</si>
  <si>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</si>
  <si>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</si>
  <si>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</si>
  <si>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</si>
  <si>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</si>
  <si>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</si>
  <si>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</si>
  <si>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</si>
  <si>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</si>
  <si>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</si>
  <si>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</si>
  <si>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</si>
  <si>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</si>
  <si>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</si>
  <si>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</si>
  <si>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</si>
  <si>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</si>
  <si>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</si>
  <si>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</si>
  <si>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</si>
  <si>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</si>
  <si>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</si>
  <si>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</si>
  <si>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</si>
  <si>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</si>
  <si>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</si>
  <si>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</si>
  <si>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</si>
  <si>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</si>
  <si>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</si>
  <si>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</si>
  <si>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</si>
  <si>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</si>
  <si>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</si>
  <si>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</si>
  <si>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</si>
  <si>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</si>
  <si>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</si>
  <si>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</si>
  <si>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</si>
  <si>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</si>
  <si>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</si>
  <si>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</si>
  <si>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</si>
  <si>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</si>
  <si>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</si>
  <si>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</si>
  <si>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Высоковольтная 52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</si>
  <si>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</si>
  <si>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</si>
  <si>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</si>
  <si>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</si>
  <si>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</si>
  <si>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</si>
  <si>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</si>
  <si>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</si>
  <si>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</si>
  <si>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</si>
  <si>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</si>
  <si>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</si>
  <si>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</si>
  <si>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</si>
  <si>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</si>
  <si>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</si>
  <si>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</si>
  <si>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</si>
  <si>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</si>
  <si>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0,03
85
65</t>
  </si>
  <si>
    <t>11,71
9,95
7,61</t>
  </si>
  <si>
    <t>129,11
109,74
83,92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</si>
  <si>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</si>
  <si>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</si>
  <si>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</si>
  <si>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</si>
  <si>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</si>
  <si>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</si>
  <si>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</si>
  <si>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</si>
  <si>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</si>
  <si>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</si>
  <si>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</si>
  <si>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</si>
  <si>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</si>
  <si>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8,29
7,05
5,39</t>
  </si>
  <si>
    <t>91,37
77,66
59,39</t>
  </si>
  <si>
    <t>Итого прямые затраты по акту</t>
  </si>
  <si>
    <t>156,11
_____
22,33</t>
  </si>
  <si>
    <t>1720,64
_____
61,07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</si>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</sst>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3" workbookViewId="0">
      <selection activeCell="C26" sqref="C2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13.23</v>
      </c>
      <c r="X14" s="27">
        <v>13.23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412.6/1000</f>
        <v>0.41260000000000002</v>
      </c>
      <c r="I27" s="85"/>
      <c r="J27" s="35" t="s">
        <v>6</v>
      </c>
      <c r="K27" s="86">
        <f>4362.67/1000</f>
        <v>4.3626700000000005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412.6/1000</f>
        <v>0.41260000000000002</v>
      </c>
      <c r="I29" s="85"/>
      <c r="J29" s="35" t="s">
        <v>6</v>
      </c>
      <c r="K29" s="86">
        <f>4362.67/1000</f>
        <v>4.3626700000000005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1.323E-2</v>
      </c>
      <c r="I30" s="85"/>
      <c r="J30" s="35" t="s">
        <v>8</v>
      </c>
      <c r="K30" s="86">
        <f>(X14+X15)/1000</f>
        <v>1.323E-2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156.11000000000001</v>
      </c>
      <c r="Z30" s="71">
        <v>132.69</v>
      </c>
      <c r="AA30" s="71">
        <v>101.47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156.11/1000</f>
        <v>0.15611000000000003</v>
      </c>
      <c r="I31" s="85"/>
      <c r="J31" s="35" t="s">
        <v>6</v>
      </c>
      <c r="K31" s="86">
        <f>1720.64/1000</f>
        <v>1.7206400000000002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1720.64</v>
      </c>
      <c r="Z31" s="72">
        <v>1462.54</v>
      </c>
      <c r="AA31" s="72">
        <v>1118.42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58.71</v>
      </c>
      <c r="J42" s="134"/>
      <c r="K42" s="134" t="s">
        <v>80</v>
      </c>
      <c r="L42" s="135">
        <v>647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73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87</v>
      </c>
      <c r="D44" s="133" t="s">
        <v>88</v>
      </c>
      <c r="E44" s="134">
        <v>390.46</v>
      </c>
      <c r="F44" s="135">
        <v>390.46</v>
      </c>
      <c r="G44" s="134"/>
      <c r="H44" s="134" t="s">
        <v>89</v>
      </c>
      <c r="I44" s="134">
        <v>11.71</v>
      </c>
      <c r="J44" s="134"/>
      <c r="K44" s="134" t="s">
        <v>90</v>
      </c>
      <c r="L44" s="135">
        <v>129.11000000000001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91</v>
      </c>
      <c r="D45" s="133" t="s">
        <v>78</v>
      </c>
      <c r="E45" s="134">
        <v>371.54</v>
      </c>
      <c r="F45" s="135" t="s">
        <v>92</v>
      </c>
      <c r="G45" s="134"/>
      <c r="H45" s="134" t="s">
        <v>93</v>
      </c>
      <c r="I45" s="134" t="s">
        <v>94</v>
      </c>
      <c r="J45" s="134"/>
      <c r="K45" s="134" t="s">
        <v>95</v>
      </c>
      <c r="L45" s="135" t="s">
        <v>96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97</v>
      </c>
      <c r="D46" s="133" t="s">
        <v>73</v>
      </c>
      <c r="E46" s="134">
        <v>903.43</v>
      </c>
      <c r="F46" s="135" t="s">
        <v>98</v>
      </c>
      <c r="G46" s="134"/>
      <c r="H46" s="134" t="s">
        <v>99</v>
      </c>
      <c r="I46" s="134" t="s">
        <v>100</v>
      </c>
      <c r="J46" s="134"/>
      <c r="K46" s="134" t="s">
        <v>101</v>
      </c>
      <c r="L46" s="135" t="s">
        <v>102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103</v>
      </c>
      <c r="D47" s="139" t="s">
        <v>88</v>
      </c>
      <c r="E47" s="140">
        <v>276.43</v>
      </c>
      <c r="F47" s="141">
        <v>276.43</v>
      </c>
      <c r="G47" s="140"/>
      <c r="H47" s="140" t="s">
        <v>104</v>
      </c>
      <c r="I47" s="140">
        <v>8.2899999999999991</v>
      </c>
      <c r="J47" s="140"/>
      <c r="K47" s="140" t="s">
        <v>105</v>
      </c>
      <c r="L47" s="141">
        <v>91.37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106</v>
      </c>
      <c r="B48" s="143"/>
      <c r="C48" s="143"/>
      <c r="D48" s="143"/>
      <c r="E48" s="143"/>
      <c r="F48" s="143"/>
      <c r="G48" s="143"/>
      <c r="H48" s="144">
        <v>178.44</v>
      </c>
      <c r="I48" s="144" t="s">
        <v>107</v>
      </c>
      <c r="J48" s="144"/>
      <c r="K48" s="144">
        <v>1781.71</v>
      </c>
      <c r="L48" s="144" t="s">
        <v>108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109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110</v>
      </c>
      <c r="B50" s="143"/>
      <c r="C50" s="143"/>
      <c r="D50" s="143"/>
      <c r="E50" s="143"/>
      <c r="F50" s="143"/>
      <c r="G50" s="143"/>
      <c r="H50" s="144">
        <v>156.11000000000001</v>
      </c>
      <c r="I50" s="144"/>
      <c r="J50" s="144"/>
      <c r="K50" s="144">
        <v>1720.64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111</v>
      </c>
      <c r="B51" s="143"/>
      <c r="C51" s="143"/>
      <c r="D51" s="143"/>
      <c r="E51" s="143"/>
      <c r="F51" s="143"/>
      <c r="G51" s="143"/>
      <c r="H51" s="144">
        <v>22.33</v>
      </c>
      <c r="I51" s="144"/>
      <c r="J51" s="144"/>
      <c r="K51" s="144">
        <v>61.07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112</v>
      </c>
      <c r="B52" s="146"/>
      <c r="C52" s="146"/>
      <c r="D52" s="146"/>
      <c r="E52" s="146"/>
      <c r="F52" s="146"/>
      <c r="G52" s="146"/>
      <c r="H52" s="147">
        <v>132.69</v>
      </c>
      <c r="I52" s="147"/>
      <c r="J52" s="147"/>
      <c r="K52" s="147">
        <v>1462.54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113</v>
      </c>
      <c r="B53" s="146"/>
      <c r="C53" s="146"/>
      <c r="D53" s="146"/>
      <c r="E53" s="146"/>
      <c r="F53" s="146"/>
      <c r="G53" s="146"/>
      <c r="H53" s="147">
        <v>101.47</v>
      </c>
      <c r="I53" s="147"/>
      <c r="J53" s="147"/>
      <c r="K53" s="147">
        <v>1118.42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114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115</v>
      </c>
      <c r="B55" s="143"/>
      <c r="C55" s="143"/>
      <c r="D55" s="143"/>
      <c r="E55" s="143"/>
      <c r="F55" s="143"/>
      <c r="G55" s="143"/>
      <c r="H55" s="144">
        <v>412.6</v>
      </c>
      <c r="I55" s="144"/>
      <c r="J55" s="144"/>
      <c r="K55" s="144">
        <v>4362.67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116</v>
      </c>
      <c r="B56" s="143"/>
      <c r="C56" s="143"/>
      <c r="D56" s="143"/>
      <c r="E56" s="143"/>
      <c r="F56" s="143"/>
      <c r="G56" s="143"/>
      <c r="H56" s="144">
        <v>412.6</v>
      </c>
      <c r="I56" s="144"/>
      <c r="J56" s="144"/>
      <c r="K56" s="144">
        <v>4362.67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117</v>
      </c>
      <c r="B57" s="146"/>
      <c r="C57" s="146"/>
      <c r="D57" s="146"/>
      <c r="E57" s="146"/>
      <c r="F57" s="146"/>
      <c r="G57" s="146"/>
      <c r="H57" s="147">
        <v>412.6</v>
      </c>
      <c r="I57" s="147"/>
      <c r="J57" s="147"/>
      <c r="K57" s="147">
        <v>4362.67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412.6/1000</f>
        <v>0.41260000000000002</v>
      </c>
      <c r="H11" s="85"/>
      <c r="I11" s="55" t="s">
        <v>6</v>
      </c>
      <c r="J11" s="86">
        <f>4362.67/1000</f>
        <v>4.3626700000000005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412.6/1000</f>
        <v>0.41260000000000002</v>
      </c>
      <c r="H13" s="122"/>
      <c r="I13" s="55" t="s">
        <v>6</v>
      </c>
      <c r="J13" s="86">
        <f>4362.67/1000</f>
        <v>4.3626700000000005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1.323E-2</v>
      </c>
      <c r="H14" s="85"/>
      <c r="I14" s="55" t="s">
        <v>8</v>
      </c>
      <c r="J14" s="86">
        <f>(P14+P15)/1000</f>
        <v>1.323E-2</v>
      </c>
      <c r="K14" s="87"/>
      <c r="L14" s="58">
        <v>156.11000000000001</v>
      </c>
      <c r="M14" s="35" t="s">
        <v>8</v>
      </c>
      <c r="N14" s="57"/>
      <c r="O14" s="26">
        <v>13.23</v>
      </c>
      <c r="P14" s="27">
        <v>13.23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156.11/1000</f>
        <v>0.15611000000000003</v>
      </c>
      <c r="H15" s="117"/>
      <c r="I15" s="55" t="s">
        <v>6</v>
      </c>
      <c r="J15" s="86">
        <f>1720.64/1000</f>
        <v>1.7206400000000002</v>
      </c>
      <c r="K15" s="87"/>
      <c r="L15" s="59">
        <v>1720.64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118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120</v>
      </c>
      <c r="C26" s="132" t="s">
        <v>121</v>
      </c>
      <c r="D26" s="152" t="s">
        <v>122</v>
      </c>
      <c r="E26" s="153">
        <v>1.59</v>
      </c>
      <c r="F26" s="134" t="s">
        <v>123</v>
      </c>
      <c r="G26" s="134">
        <v>15.67</v>
      </c>
      <c r="H26" s="154"/>
      <c r="I26" s="154"/>
      <c r="J26" s="134" t="s">
        <v>124</v>
      </c>
      <c r="K26" s="134">
        <v>172.8</v>
      </c>
      <c r="L26" s="155"/>
      <c r="M26" s="154">
        <f>IF(ISNUMBER(K26/G26),IF(NOT(K26/G26=0),K26/G26, " "), " ")</f>
        <v>11.027440970006383</v>
      </c>
      <c r="N26" s="152"/>
    </row>
    <row r="27" spans="1:23" s="29" customFormat="1" ht="22.8" x14ac:dyDescent="0.25">
      <c r="A27" s="150">
        <v>2</v>
      </c>
      <c r="B27" s="151" t="s">
        <v>125</v>
      </c>
      <c r="C27" s="132" t="s">
        <v>126</v>
      </c>
      <c r="D27" s="152" t="s">
        <v>122</v>
      </c>
      <c r="E27" s="153">
        <v>0.28000000000000003</v>
      </c>
      <c r="F27" s="134" t="s">
        <v>127</v>
      </c>
      <c r="G27" s="134">
        <v>3.02</v>
      </c>
      <c r="H27" s="154"/>
      <c r="I27" s="154"/>
      <c r="J27" s="134" t="s">
        <v>128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129</v>
      </c>
      <c r="C28" s="132" t="s">
        <v>130</v>
      </c>
      <c r="D28" s="152" t="s">
        <v>122</v>
      </c>
      <c r="E28" s="153">
        <v>0.96</v>
      </c>
      <c r="F28" s="134" t="s">
        <v>131</v>
      </c>
      <c r="G28" s="134">
        <v>11.01</v>
      </c>
      <c r="H28" s="154"/>
      <c r="I28" s="154"/>
      <c r="J28" s="134" t="s">
        <v>132</v>
      </c>
      <c r="K28" s="134">
        <v>121.32</v>
      </c>
      <c r="L28" s="155"/>
      <c r="M28" s="154">
        <f>IF(ISNUMBER(K28/G28),IF(NOT(K28/G28=0),K28/G28, " "), " ")</f>
        <v>11.019073569482288</v>
      </c>
      <c r="N28" s="152"/>
    </row>
    <row r="29" spans="1:23" s="29" customFormat="1" ht="22.8" x14ac:dyDescent="0.25">
      <c r="A29" s="150">
        <v>4</v>
      </c>
      <c r="B29" s="151" t="s">
        <v>133</v>
      </c>
      <c r="C29" s="132" t="s">
        <v>134</v>
      </c>
      <c r="D29" s="152" t="s">
        <v>122</v>
      </c>
      <c r="E29" s="153">
        <v>10.4</v>
      </c>
      <c r="F29" s="134" t="s">
        <v>135</v>
      </c>
      <c r="G29" s="134">
        <v>126.46</v>
      </c>
      <c r="H29" s="154"/>
      <c r="I29" s="154"/>
      <c r="J29" s="134" t="s">
        <v>136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138</v>
      </c>
      <c r="C31" s="132" t="s">
        <v>139</v>
      </c>
      <c r="D31" s="152" t="s">
        <v>140</v>
      </c>
      <c r="E31" s="153">
        <v>0.4</v>
      </c>
      <c r="F31" s="134" t="s">
        <v>141</v>
      </c>
      <c r="G31" s="134">
        <v>11.8</v>
      </c>
      <c r="H31" s="154">
        <v>58.8</v>
      </c>
      <c r="I31" s="154">
        <v>23.52</v>
      </c>
      <c r="J31" s="134" t="s">
        <v>142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143</v>
      </c>
    </row>
    <row r="32" spans="1:23" ht="22.8" x14ac:dyDescent="0.25">
      <c r="A32" s="150">
        <v>6</v>
      </c>
      <c r="B32" s="151" t="s">
        <v>144</v>
      </c>
      <c r="C32" s="132" t="s">
        <v>145</v>
      </c>
      <c r="D32" s="152" t="s">
        <v>146</v>
      </c>
      <c r="E32" s="153">
        <v>1</v>
      </c>
      <c r="F32" s="134" t="s">
        <v>147</v>
      </c>
      <c r="G32" s="134">
        <v>6.27</v>
      </c>
      <c r="H32" s="154">
        <v>22.83</v>
      </c>
      <c r="I32" s="154">
        <v>22.83</v>
      </c>
      <c r="J32" s="134" t="s">
        <v>148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149</v>
      </c>
    </row>
    <row r="33" spans="1:14" ht="22.8" x14ac:dyDescent="0.25">
      <c r="A33" s="156">
        <v>7</v>
      </c>
      <c r="B33" s="157" t="s">
        <v>150</v>
      </c>
      <c r="C33" s="138" t="s">
        <v>151</v>
      </c>
      <c r="D33" s="158" t="s">
        <v>146</v>
      </c>
      <c r="E33" s="159">
        <v>1</v>
      </c>
      <c r="F33" s="140" t="s">
        <v>152</v>
      </c>
      <c r="G33" s="140">
        <v>4.26</v>
      </c>
      <c r="H33" s="160">
        <v>13.42</v>
      </c>
      <c r="I33" s="160">
        <v>13.42</v>
      </c>
      <c r="J33" s="140" t="s">
        <v>153</v>
      </c>
      <c r="K33" s="140">
        <v>13.71</v>
      </c>
      <c r="L33" s="161"/>
      <c r="M33" s="160">
        <f>IF(ISNUMBER(K33/G33),IF(NOT(K33/G33=0),K33/G33, " "), " ")</f>
        <v>3.21830985915493</v>
      </c>
      <c r="N33" s="158" t="s">
        <v>154</v>
      </c>
    </row>
    <row r="34" spans="1:14" x14ac:dyDescent="0.25">
      <c r="A34" s="142" t="s">
        <v>106</v>
      </c>
      <c r="B34" s="143"/>
      <c r="C34" s="143"/>
      <c r="D34" s="143"/>
      <c r="E34" s="143"/>
      <c r="F34" s="143"/>
      <c r="G34" s="162">
        <v>178.44</v>
      </c>
      <c r="H34" s="163"/>
      <c r="I34" s="163"/>
      <c r="J34" s="163"/>
      <c r="K34" s="162">
        <v>1781.71</v>
      </c>
      <c r="L34" s="164"/>
      <c r="M34" s="162">
        <f ca="1">IF(ISNUMBER(INDIRECT("K" &amp; ROW())/INDIRECT("G" &amp; ROW())),INDIRECT("K" &amp; ROW())/INDIRECT("G" &amp; ROW()), " ")</f>
        <v>9.9849249047298816</v>
      </c>
      <c r="N34" s="144" t="s">
        <v>155</v>
      </c>
    </row>
    <row r="35" spans="1:14" x14ac:dyDescent="0.25">
      <c r="A35" s="142" t="s">
        <v>109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155</v>
      </c>
    </row>
    <row r="36" spans="1:14" x14ac:dyDescent="0.25">
      <c r="A36" s="142" t="s">
        <v>110</v>
      </c>
      <c r="B36" s="143"/>
      <c r="C36" s="143"/>
      <c r="D36" s="143"/>
      <c r="E36" s="143"/>
      <c r="F36" s="143"/>
      <c r="G36" s="162">
        <v>156.11000000000001</v>
      </c>
      <c r="H36" s="163"/>
      <c r="I36" s="163"/>
      <c r="J36" s="163"/>
      <c r="K36" s="162">
        <v>1720.64</v>
      </c>
      <c r="L36" s="164"/>
      <c r="M36" s="162">
        <f ca="1">IF(ISNUMBER(INDIRECT("K" &amp; ROW())/INDIRECT("G" &amp; ROW())),INDIRECT("K" &amp; ROW())/INDIRECT("G" &amp; ROW()), " ")</f>
        <v>11.021971686631222</v>
      </c>
      <c r="N36" s="144" t="s">
        <v>155</v>
      </c>
    </row>
    <row r="37" spans="1:14" x14ac:dyDescent="0.25">
      <c r="A37" s="142" t="s">
        <v>111</v>
      </c>
      <c r="B37" s="143"/>
      <c r="C37" s="143"/>
      <c r="D37" s="143"/>
      <c r="E37" s="143"/>
      <c r="F37" s="143"/>
      <c r="G37" s="162">
        <v>22.33</v>
      </c>
      <c r="H37" s="163"/>
      <c r="I37" s="163"/>
      <c r="J37" s="163"/>
      <c r="K37" s="162">
        <v>61.07</v>
      </c>
      <c r="L37" s="164"/>
      <c r="M37" s="162">
        <f ca="1">IF(ISNUMBER(INDIRECT("K" &amp; ROW())/INDIRECT("G" &amp; ROW())),INDIRECT("K" &amp; ROW())/INDIRECT("G" &amp; ROW()), " ")</f>
        <v>2.7348858038513213</v>
      </c>
      <c r="N37" s="144" t="s">
        <v>155</v>
      </c>
    </row>
    <row r="38" spans="1:14" x14ac:dyDescent="0.25">
      <c r="A38" s="145" t="s">
        <v>112</v>
      </c>
      <c r="B38" s="146"/>
      <c r="C38" s="146"/>
      <c r="D38" s="146"/>
      <c r="E38" s="146"/>
      <c r="F38" s="146"/>
      <c r="G38" s="165">
        <v>132.69</v>
      </c>
      <c r="H38" s="166"/>
      <c r="I38" s="166"/>
      <c r="J38" s="166"/>
      <c r="K38" s="165">
        <v>1462.54</v>
      </c>
      <c r="L38" s="167"/>
      <c r="M38" s="165">
        <f ca="1">IF(ISNUMBER(INDIRECT("K" &amp; ROW())/INDIRECT("G" &amp; ROW())),INDIRECT("K" &amp; ROW())/INDIRECT("G" &amp; ROW()), " ")</f>
        <v>11.022232270706157</v>
      </c>
      <c r="N38" s="147" t="s">
        <v>155</v>
      </c>
    </row>
    <row r="39" spans="1:14" x14ac:dyDescent="0.25">
      <c r="A39" s="145" t="s">
        <v>113</v>
      </c>
      <c r="B39" s="146"/>
      <c r="C39" s="146"/>
      <c r="D39" s="146"/>
      <c r="E39" s="146"/>
      <c r="F39" s="146"/>
      <c r="G39" s="165">
        <v>101.47</v>
      </c>
      <c r="H39" s="166"/>
      <c r="I39" s="166"/>
      <c r="J39" s="166"/>
      <c r="K39" s="165">
        <v>1118.42</v>
      </c>
      <c r="L39" s="167"/>
      <c r="M39" s="165">
        <f ca="1">IF(ISNUMBER(INDIRECT("K" &amp; ROW())/INDIRECT("G" &amp; ROW())),INDIRECT("K" &amp; ROW())/INDIRECT("G" &amp; ROW()), " ")</f>
        <v>11.022174041588647</v>
      </c>
      <c r="N39" s="147" t="s">
        <v>155</v>
      </c>
    </row>
    <row r="40" spans="1:14" x14ac:dyDescent="0.25">
      <c r="A40" s="145" t="s">
        <v>114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155</v>
      </c>
    </row>
    <row r="41" spans="1:14" x14ac:dyDescent="0.25">
      <c r="A41" s="142" t="s">
        <v>115</v>
      </c>
      <c r="B41" s="143"/>
      <c r="C41" s="143"/>
      <c r="D41" s="143"/>
      <c r="E41" s="143"/>
      <c r="F41" s="143"/>
      <c r="G41" s="162">
        <v>412.6</v>
      </c>
      <c r="H41" s="163"/>
      <c r="I41" s="163"/>
      <c r="J41" s="163"/>
      <c r="K41" s="162">
        <v>4362.67</v>
      </c>
      <c r="L41" s="164"/>
      <c r="M41" s="162">
        <f ca="1">IF(ISNUMBER(INDIRECT("K" &amp; ROW())/INDIRECT("G" &amp; ROW())),INDIRECT("K" &amp; ROW())/INDIRECT("G" &amp; ROW()), " ")</f>
        <v>10.573606398448861</v>
      </c>
      <c r="N41" s="144" t="s">
        <v>155</v>
      </c>
    </row>
    <row r="42" spans="1:14" x14ac:dyDescent="0.25">
      <c r="A42" s="142" t="s">
        <v>116</v>
      </c>
      <c r="B42" s="143"/>
      <c r="C42" s="143"/>
      <c r="D42" s="143"/>
      <c r="E42" s="143"/>
      <c r="F42" s="143"/>
      <c r="G42" s="162">
        <v>412.6</v>
      </c>
      <c r="H42" s="163"/>
      <c r="I42" s="163"/>
      <c r="J42" s="163"/>
      <c r="K42" s="162">
        <v>4362.67</v>
      </c>
      <c r="L42" s="164"/>
      <c r="M42" s="162">
        <f ca="1">IF(ISNUMBER(INDIRECT("K" &amp; ROW())/INDIRECT("G" &amp; ROW())),INDIRECT("K" &amp; ROW())/INDIRECT("G" &amp; ROW()), " ")</f>
        <v>10.573606398448861</v>
      </c>
      <c r="N42" s="144" t="s">
        <v>155</v>
      </c>
    </row>
    <row r="43" spans="1:14" x14ac:dyDescent="0.25">
      <c r="A43" s="145" t="s">
        <v>117</v>
      </c>
      <c r="B43" s="146"/>
      <c r="C43" s="146"/>
      <c r="D43" s="146"/>
      <c r="E43" s="146"/>
      <c r="F43" s="146"/>
      <c r="G43" s="165">
        <v>412.6</v>
      </c>
      <c r="H43" s="166"/>
      <c r="I43" s="166"/>
      <c r="J43" s="166"/>
      <c r="K43" s="165">
        <v>4362.67</v>
      </c>
      <c r="L43" s="167"/>
      <c r="M43" s="165">
        <f ca="1">IF(ISNUMBER(INDIRECT("K" &amp; ROW())/INDIRECT("G" &amp; ROW())),INDIRECT("K" &amp; ROW())/INDIRECT("G" &amp; ROW()), " ")</f>
        <v>10.573606398448861</v>
      </c>
      <c r="N43" s="147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