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<sst xmlns="http://schemas.openxmlformats.org/spreadsheetml/2006/main" count="240" uniqueCount="158">
  <si>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</si>
  <si>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</si>
  <si>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</si>
  <si>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</si>
  <si>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</si>
  <si>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</si>
  <si>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</si>
  <si>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</si>
  <si>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</si>
  <si>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</si>
  <si>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</si>
  <si>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</si>
  <si>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</si>
  <si>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</si>
  <si>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</si>
  <si>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</si>
  <si>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</si>
  <si>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</si>
  <si>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</si>
  <si>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</si>
  <si>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</si>
  <si>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</si>
  <si>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</si>
  <si>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</si>
  <si>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</si>
  <si>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</si>
  <si>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</si>
  <si>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</si>
  <si>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</si>
  <si>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</si>
  <si>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</si>
  <si>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</si>
  <si>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</si>
  <si>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</si>
  <si>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</si>
  <si>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</si>
  <si>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</si>
  <si>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</si>
  <si>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</si>
  <si>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</si>
  <si>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</si>
  <si>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</si>
  <si>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</si>
  <si>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</si>
  <si>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</si>
  <si>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</si>
  <si>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</si>
  <si>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</si>
  <si>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</si>
  <si>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</si>
  <si>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</si>
  <si>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</si>
  <si>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</si>
  <si>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</si>
  <si>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</si>
  <si>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</si>
  <si>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</si>
  <si>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</si>
  <si>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</si>
  <si>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</si>
  <si>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</si>
  <si>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</si>
  <si>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</si>
  <si>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</si>
  <si>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</si>
  <si>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</si>
  <si>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</si>
  <si>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</si>
  <si>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Высоковольтная 46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</si>
  <si>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</si>
  <si>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</si>
  <si>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</si>
  <si>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</si>
  <si>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</si>
  <si>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</si>
  <si>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</si>
  <si>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</si>
  <si>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</si>
  <si>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</si>
  <si>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</si>
  <si>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</si>
  <si>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</si>
  <si>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</si>
  <si>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</si>
  <si>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</si>
  <si>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</si>
  <si>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</si>
  <si>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</si>
  <si>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</si>
  <si>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0,16
85
65</t>
  </si>
  <si>
    <t>62,47
53,1
40,61</t>
  </si>
  <si>
    <t>688,6
585,31
447,59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</si>
  <si>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</si>
  <si>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</si>
  <si>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</si>
  <si>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</si>
  <si>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</si>
  <si>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</si>
  <si>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</si>
  <si>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</si>
  <si>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</si>
  <si>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</si>
  <si>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</si>
  <si>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</si>
  <si>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</si>
  <si>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0,18
85
65</t>
  </si>
  <si>
    <t>49,76
42,3
32,34</t>
  </si>
  <si>
    <t>548,19
465,96
356,32</t>
  </si>
  <si>
    <t>Итого прямые затраты по акту</t>
  </si>
  <si>
    <t>577,60
_____
88,58</t>
  </si>
  <si>
    <t>6365,43
_____
221,74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</si>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</sst>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49.43</v>
      </c>
      <c r="X14" s="27">
        <v>49.43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1532.58/1000</f>
        <v>1.5325799999999998</v>
      </c>
      <c r="I27" s="85"/>
      <c r="J27" s="35" t="s">
        <v>6</v>
      </c>
      <c r="K27" s="86">
        <f>16135.32/1000</f>
        <v>16.13532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1532.58/1000</f>
        <v>1.5325799999999998</v>
      </c>
      <c r="I29" s="85"/>
      <c r="J29" s="35" t="s">
        <v>6</v>
      </c>
      <c r="K29" s="86">
        <f>16135.32/1000</f>
        <v>16.13532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4.9430000000000002E-2</v>
      </c>
      <c r="I30" s="85"/>
      <c r="J30" s="35" t="s">
        <v>8</v>
      </c>
      <c r="K30" s="86">
        <f>(X14+X15)/1000</f>
        <v>4.9430000000000002E-2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577.6</v>
      </c>
      <c r="Z30" s="71">
        <v>490.96</v>
      </c>
      <c r="AA30" s="71">
        <v>375.44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577.6/1000</f>
        <v>0.5776</v>
      </c>
      <c r="I31" s="85"/>
      <c r="J31" s="35" t="s">
        <v>6</v>
      </c>
      <c r="K31" s="86">
        <f>6365.43/1000</f>
        <v>6.3654299999999999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6365.43</v>
      </c>
      <c r="Z31" s="72">
        <v>5410.62</v>
      </c>
      <c r="AA31" s="72">
        <v>4137.53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1491.8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3235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62.47</v>
      </c>
      <c r="J44" s="134"/>
      <c r="K44" s="134" t="s">
        <v>91</v>
      </c>
      <c r="L44" s="135">
        <v>688.6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73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49.76</v>
      </c>
      <c r="J47" s="140"/>
      <c r="K47" s="140" t="s">
        <v>107</v>
      </c>
      <c r="L47" s="141">
        <v>548.19000000000005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666.18</v>
      </c>
      <c r="I48" s="144" t="s">
        <v>109</v>
      </c>
      <c r="J48" s="144"/>
      <c r="K48" s="144">
        <v>6587.17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577.6</v>
      </c>
      <c r="I50" s="144"/>
      <c r="J50" s="144"/>
      <c r="K50" s="144">
        <v>6365.43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221.74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490.96</v>
      </c>
      <c r="I52" s="147"/>
      <c r="J52" s="147"/>
      <c r="K52" s="147">
        <v>5410.62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375.44</v>
      </c>
      <c r="I53" s="147"/>
      <c r="J53" s="147"/>
      <c r="K53" s="147">
        <v>4137.53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1532.58</v>
      </c>
      <c r="I55" s="144"/>
      <c r="J55" s="144"/>
      <c r="K55" s="144">
        <v>16135.32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1532.58</v>
      </c>
      <c r="I56" s="144"/>
      <c r="J56" s="144"/>
      <c r="K56" s="144">
        <v>16135.32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1532.58</v>
      </c>
      <c r="I57" s="147"/>
      <c r="J57" s="147"/>
      <c r="K57" s="147">
        <v>16135.32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1532.58/1000</f>
        <v>1.5325799999999998</v>
      </c>
      <c r="H11" s="85"/>
      <c r="I11" s="55" t="s">
        <v>6</v>
      </c>
      <c r="J11" s="86">
        <f>16135.32/1000</f>
        <v>16.13532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1532.58/1000</f>
        <v>1.5325799999999998</v>
      </c>
      <c r="H13" s="122"/>
      <c r="I13" s="55" t="s">
        <v>6</v>
      </c>
      <c r="J13" s="86">
        <f>16135.32/1000</f>
        <v>16.13532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4.9430000000000002E-2</v>
      </c>
      <c r="H14" s="85"/>
      <c r="I14" s="55" t="s">
        <v>8</v>
      </c>
      <c r="J14" s="86">
        <f>(P14+P15)/1000</f>
        <v>4.9430000000000002E-2</v>
      </c>
      <c r="K14" s="87"/>
      <c r="L14" s="58">
        <v>577.6</v>
      </c>
      <c r="M14" s="35" t="s">
        <v>8</v>
      </c>
      <c r="N14" s="57"/>
      <c r="O14" s="26">
        <v>49.43</v>
      </c>
      <c r="P14" s="27">
        <v>49.43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577.6/1000</f>
        <v>0.5776</v>
      </c>
      <c r="H15" s="117"/>
      <c r="I15" s="55" t="s">
        <v>6</v>
      </c>
      <c r="J15" s="86">
        <f>6365.43/1000</f>
        <v>6.3654299999999999</v>
      </c>
      <c r="K15" s="87"/>
      <c r="L15" s="59">
        <v>6365.43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860.74</v>
      </c>
      <c r="L26" s="155"/>
      <c r="M26" s="154">
        <f>IF(ISNUMBER(K26/G26),IF(NOT(K26/G26=0),K26/G26, " "), " ")</f>
        <v>11.022410039697784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55.29</v>
      </c>
      <c r="H28" s="154"/>
      <c r="I28" s="154"/>
      <c r="J28" s="134" t="s">
        <v>134</v>
      </c>
      <c r="K28" s="134">
        <v>609.11</v>
      </c>
      <c r="L28" s="155"/>
      <c r="M28" s="154">
        <f>IF(ISNUMBER(K28/G28),IF(NOT(K28/G28=0),K28/G28, " "), " ")</f>
        <v>11.016639536986798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35.270000000000003</v>
      </c>
      <c r="F29" s="134" t="s">
        <v>137</v>
      </c>
      <c r="G29" s="134">
        <v>428.88</v>
      </c>
      <c r="H29" s="154"/>
      <c r="I29" s="154"/>
      <c r="J29" s="134" t="s">
        <v>138</v>
      </c>
      <c r="K29" s="134">
        <v>4726.53</v>
      </c>
      <c r="L29" s="155"/>
      <c r="M29" s="154">
        <f>IF(ISNUMBER(K29/G29),IF(NOT(K29/G29=0),K29/G29, " "), " ")</f>
        <v>11.020635142697257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58.8</v>
      </c>
      <c r="I31" s="154">
        <v>117.6</v>
      </c>
      <c r="J31" s="134" t="s">
        <v>144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666.18</v>
      </c>
      <c r="H34" s="163"/>
      <c r="I34" s="163"/>
      <c r="J34" s="163"/>
      <c r="K34" s="162">
        <v>6587.17</v>
      </c>
      <c r="L34" s="164"/>
      <c r="M34" s="162">
        <f ca="1">IF(ISNUMBER(INDIRECT("K" &amp; ROW())/INDIRECT("G" &amp; ROW())),INDIRECT("K" &amp; ROW())/INDIRECT("G" &amp; ROW()), " ")</f>
        <v>9.8879732204509292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577.6</v>
      </c>
      <c r="H36" s="163"/>
      <c r="I36" s="163"/>
      <c r="J36" s="163"/>
      <c r="K36" s="162">
        <v>6365.43</v>
      </c>
      <c r="L36" s="164"/>
      <c r="M36" s="162">
        <f ca="1">IF(ISNUMBER(INDIRECT("K" &amp; ROW())/INDIRECT("G" &amp; ROW())),INDIRECT("K" &amp; ROW())/INDIRECT("G" &amp; ROW()), " ")</f>
        <v>11.020481301939059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221.74</v>
      </c>
      <c r="L37" s="164"/>
      <c r="M37" s="162">
        <f ca="1">IF(ISNUMBER(INDIRECT("K" &amp; ROW())/INDIRECT("G" &amp; ROW())),INDIRECT("K" &amp; ROW())/INDIRECT("G" &amp; ROW()), " ")</f>
        <v>2.5032738767216078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490.96</v>
      </c>
      <c r="H38" s="166"/>
      <c r="I38" s="166"/>
      <c r="J38" s="166"/>
      <c r="K38" s="165">
        <v>5410.62</v>
      </c>
      <c r="L38" s="167"/>
      <c r="M38" s="165">
        <f ca="1">IF(ISNUMBER(INDIRECT("K" &amp; ROW())/INDIRECT("G" &amp; ROW())),INDIRECT("K" &amp; ROW())/INDIRECT("G" &amp; ROW()), " ")</f>
        <v>11.020490467655206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375.44</v>
      </c>
      <c r="H39" s="166"/>
      <c r="I39" s="166"/>
      <c r="J39" s="166"/>
      <c r="K39" s="165">
        <v>4137.53</v>
      </c>
      <c r="L39" s="167"/>
      <c r="M39" s="165">
        <f ca="1">IF(ISNUMBER(INDIRECT("K" &amp; ROW())/INDIRECT("G" &amp; ROW())),INDIRECT("K" &amp; ROW())/INDIRECT("G" &amp; ROW()), " ")</f>
        <v>11.020482633709779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1532.58</v>
      </c>
      <c r="H41" s="163"/>
      <c r="I41" s="163"/>
      <c r="J41" s="163"/>
      <c r="K41" s="162">
        <v>16135.32</v>
      </c>
      <c r="L41" s="164"/>
      <c r="M41" s="162">
        <f ca="1">IF(ISNUMBER(INDIRECT("K" &amp; ROW())/INDIRECT("G" &amp; ROW())),INDIRECT("K" &amp; ROW())/INDIRECT("G" &amp; ROW()), " ")</f>
        <v>10.528207336648006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1532.58</v>
      </c>
      <c r="H42" s="163"/>
      <c r="I42" s="163"/>
      <c r="J42" s="163"/>
      <c r="K42" s="162">
        <v>16135.32</v>
      </c>
      <c r="L42" s="164"/>
      <c r="M42" s="162">
        <f ca="1">IF(ISNUMBER(INDIRECT("K" &amp; ROW())/INDIRECT("G" &amp; ROW())),INDIRECT("K" &amp; ROW())/INDIRECT("G" &amp; ROW()), " ")</f>
        <v>10.528207336648006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1532.58</v>
      </c>
      <c r="H43" s="166"/>
      <c r="I43" s="166"/>
      <c r="J43" s="166"/>
      <c r="K43" s="165">
        <v>16135.32</v>
      </c>
      <c r="L43" s="167"/>
      <c r="M43" s="165">
        <f ca="1">IF(ISNUMBER(INDIRECT("K" &amp; ROW())/INDIRECT("G" &amp; ROW())),INDIRECT("K" &amp; ROW())/INDIRECT("G" &amp; ROW()), " ")</f>
        <v>10.528207336648006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