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7" i="16"/>
  <c r="M41" i="16"/>
  <c r="M35" i="16"/>
  <c r="M39" i="16"/>
  <c r="M43" i="16"/>
  <c r="M40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<sst xmlns="http://schemas.openxmlformats.org/spreadsheetml/2006/main" count="240" uniqueCount="157">
  <si>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</si>
  <si>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</si>
  <si>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</si>
  <si>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</si>
  <si>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</si>
  <si>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</si>
  <si>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</si>
  <si>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</si>
  <si>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</si>
  <si>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</si>
  <si>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</si>
  <si>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</si>
  <si>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</si>
  <si>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</si>
  <si>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</si>
  <si>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</si>
  <si>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</si>
  <si>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</si>
  <si>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</si>
  <si>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</si>
  <si>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</si>
  <si>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</si>
  <si>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</si>
  <si>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</si>
  <si>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</si>
  <si>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</si>
  <si>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</si>
  <si>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</si>
  <si>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</si>
  <si>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</si>
  <si>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</si>
  <si>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</si>
  <si>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</si>
  <si>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</si>
  <si>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</si>
  <si>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</si>
  <si>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</si>
  <si>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</si>
  <si>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</si>
  <si>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</si>
  <si>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</si>
  <si>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</si>
  <si>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</si>
  <si>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</si>
  <si>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</si>
  <si>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</si>
  <si>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</si>
  <si>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</si>
  <si>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</si>
  <si>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</si>
  <si>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</si>
  <si>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</si>
  <si>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</si>
  <si>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</si>
  <si>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</si>
  <si>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</si>
  <si>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</si>
  <si>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</si>
  <si>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</si>
  <si>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</si>
  <si>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</si>
  <si>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</si>
  <si>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</si>
  <si>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</si>
  <si>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</si>
  <si>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</si>
  <si>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</si>
  <si>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Надежды 4 эл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</si>
  <si>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</si>
  <si>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</si>
  <si>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</si>
  <si>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</si>
  <si>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</si>
  <si>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</si>
  <si>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</si>
  <si>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</si>
  <si>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</si>
  <si>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</si>
  <si>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</si>
  <si>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4852,5
4124,63
3154,13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</si>
  <si>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</si>
  <si>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</si>
  <si>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</si>
  <si>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</si>
  <si>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</si>
  <si>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226,99
146,33
111,9</t>
  </si>
  <si>
    <t>172,15
_____
54,84</t>
  </si>
  <si>
    <t>ТЕРр67-11-1
Ревизия  патронов
100 шт.
390,46 = 816,46 - 100 x 4,26
НР 85% от ФОТ
СП 65% от ФОТ</t>
  </si>
  <si>
    <t>0,26
85
65</t>
  </si>
  <si>
    <t>101,52
86,29
65,99</t>
  </si>
  <si>
    <t>1118,97
951,12
727,33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</si>
  <si>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</si>
  <si>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</si>
  <si>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</si>
  <si>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</si>
  <si>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433,62
215,19
164,56</t>
  </si>
  <si>
    <t>253,17
_____
180,45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</si>
  <si>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</si>
  <si>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</si>
  <si>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</si>
  <si>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</si>
  <si>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215,02
103,55
79,18</t>
  </si>
  <si>
    <t>121,82
_____
93,2</t>
  </si>
  <si>
    <t>ТЕРр67-9-1
Ревизия  выключателей
100 шт.
276,43 = 903,43 - 100 x 6,27
НР 85% от ФОТ
СП 65% от ФОТ</t>
  </si>
  <si>
    <t>71,87
61,09
46,72</t>
  </si>
  <si>
    <t>791,84
673,06
514,7</t>
  </si>
  <si>
    <t>Итого прямые затраты по акту</t>
  </si>
  <si>
    <t>731,02
_____
130,62</t>
  </si>
  <si>
    <t>8056,35
_____
328,49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</si>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</sst>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D16" workbookViewId="0">
      <selection activeCell="F25" sqref="F2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20469.37/1000</f>
        <v>20.469369999999998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20469.37/1000</f>
        <v>20.469369999999998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8056.35/1000</f>
        <v>8.0563500000000001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8056.35</v>
      </c>
      <c r="Z31" s="72">
        <v>6847.9</v>
      </c>
      <c r="AA31" s="72">
        <v>5236.63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440.31</v>
      </c>
      <c r="J42" s="134"/>
      <c r="K42" s="134" t="s">
        <v>79</v>
      </c>
      <c r="L42" s="135">
        <v>4852.5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81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87</v>
      </c>
      <c r="D44" s="133" t="s">
        <v>88</v>
      </c>
      <c r="E44" s="134">
        <v>390.46</v>
      </c>
      <c r="F44" s="135">
        <v>390.46</v>
      </c>
      <c r="G44" s="134"/>
      <c r="H44" s="134" t="s">
        <v>89</v>
      </c>
      <c r="I44" s="134">
        <v>101.52</v>
      </c>
      <c r="J44" s="134"/>
      <c r="K44" s="134" t="s">
        <v>90</v>
      </c>
      <c r="L44" s="135">
        <v>1118.97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91</v>
      </c>
      <c r="D45" s="133" t="s">
        <v>77</v>
      </c>
      <c r="E45" s="134">
        <v>371.54</v>
      </c>
      <c r="F45" s="135" t="s">
        <v>92</v>
      </c>
      <c r="G45" s="134"/>
      <c r="H45" s="134" t="s">
        <v>93</v>
      </c>
      <c r="I45" s="134" t="s">
        <v>94</v>
      </c>
      <c r="J45" s="134"/>
      <c r="K45" s="134" t="s">
        <v>95</v>
      </c>
      <c r="L45" s="135" t="s">
        <v>96</v>
      </c>
      <c r="M45" s="135"/>
      <c r="N45" s="135" t="s">
        <v>75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97</v>
      </c>
      <c r="D46" s="133" t="s">
        <v>81</v>
      </c>
      <c r="E46" s="134">
        <v>903.43</v>
      </c>
      <c r="F46" s="135" t="s">
        <v>98</v>
      </c>
      <c r="G46" s="134"/>
      <c r="H46" s="134" t="s">
        <v>99</v>
      </c>
      <c r="I46" s="134" t="s">
        <v>100</v>
      </c>
      <c r="J46" s="134"/>
      <c r="K46" s="134" t="s">
        <v>101</v>
      </c>
      <c r="L46" s="135" t="s">
        <v>102</v>
      </c>
      <c r="M46" s="135"/>
      <c r="N46" s="135" t="s">
        <v>75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103</v>
      </c>
      <c r="D47" s="139" t="s">
        <v>88</v>
      </c>
      <c r="E47" s="140">
        <v>276.43</v>
      </c>
      <c r="F47" s="141">
        <v>276.43</v>
      </c>
      <c r="G47" s="140"/>
      <c r="H47" s="140" t="s">
        <v>104</v>
      </c>
      <c r="I47" s="140">
        <v>71.87</v>
      </c>
      <c r="J47" s="140"/>
      <c r="K47" s="140" t="s">
        <v>105</v>
      </c>
      <c r="L47" s="141">
        <v>791.84</v>
      </c>
      <c r="M47" s="141"/>
      <c r="N47" s="141" t="s">
        <v>75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106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107</v>
      </c>
      <c r="J48" s="144"/>
      <c r="K48" s="144">
        <v>8384.84</v>
      </c>
      <c r="L48" s="144" t="s">
        <v>108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109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110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8056.35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111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328.49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112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6847.9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113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5236.63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114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115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20469.37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116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20469.37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117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20469.37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68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69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20469.37/1000</f>
        <v>20.469369999999998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20469.37/1000</f>
        <v>20.469369999999998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8056.35/1000</f>
        <v>8.0563500000000001</v>
      </c>
      <c r="K15" s="87"/>
      <c r="L15" s="59">
        <v>8056.35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118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120</v>
      </c>
      <c r="C26" s="132" t="s">
        <v>121</v>
      </c>
      <c r="D26" s="152" t="s">
        <v>122</v>
      </c>
      <c r="E26" s="153">
        <v>11.88</v>
      </c>
      <c r="F26" s="134" t="s">
        <v>123</v>
      </c>
      <c r="G26" s="134">
        <v>117.14</v>
      </c>
      <c r="H26" s="154"/>
      <c r="I26" s="154"/>
      <c r="J26" s="134" t="s">
        <v>124</v>
      </c>
      <c r="K26" s="134">
        <v>1291.1099999999999</v>
      </c>
      <c r="L26" s="155"/>
      <c r="M26" s="154">
        <f>IF(ISNUMBER(K26/G26),IF(NOT(K26/G26=0),K26/G26, " "), " ")</f>
        <v>11.021939559501451</v>
      </c>
      <c r="N26" s="152"/>
    </row>
    <row r="27" spans="1:23" s="29" customFormat="1" ht="22.8" x14ac:dyDescent="0.25">
      <c r="A27" s="150">
        <v>2</v>
      </c>
      <c r="B27" s="151" t="s">
        <v>125</v>
      </c>
      <c r="C27" s="132" t="s">
        <v>126</v>
      </c>
      <c r="D27" s="152" t="s">
        <v>122</v>
      </c>
      <c r="E27" s="153">
        <v>2.13</v>
      </c>
      <c r="F27" s="134" t="s">
        <v>127</v>
      </c>
      <c r="G27" s="134">
        <v>22.96</v>
      </c>
      <c r="H27" s="154"/>
      <c r="I27" s="154"/>
      <c r="J27" s="134" t="s">
        <v>128</v>
      </c>
      <c r="K27" s="134">
        <v>253.17</v>
      </c>
      <c r="L27" s="155"/>
      <c r="M27" s="154">
        <f>IF(ISNUMBER(K27/G27),IF(NOT(K27/G27=0),K27/G27, " "), " ")</f>
        <v>11.02656794425087</v>
      </c>
      <c r="N27" s="152"/>
    </row>
    <row r="28" spans="1:23" s="29" customFormat="1" ht="22.8" x14ac:dyDescent="0.25">
      <c r="A28" s="150">
        <v>3</v>
      </c>
      <c r="B28" s="151" t="s">
        <v>129</v>
      </c>
      <c r="C28" s="132" t="s">
        <v>130</v>
      </c>
      <c r="D28" s="152" t="s">
        <v>122</v>
      </c>
      <c r="E28" s="153">
        <v>7.23</v>
      </c>
      <c r="F28" s="134" t="s">
        <v>131</v>
      </c>
      <c r="G28" s="134">
        <v>82.93</v>
      </c>
      <c r="H28" s="154"/>
      <c r="I28" s="154"/>
      <c r="J28" s="134" t="s">
        <v>132</v>
      </c>
      <c r="K28" s="134">
        <v>913.66</v>
      </c>
      <c r="L28" s="155"/>
      <c r="M28" s="154">
        <f>IF(ISNUMBER(K28/G28),IF(NOT(K28/G28=0),K28/G28, " "), " ")</f>
        <v>11.017243458338356</v>
      </c>
      <c r="N28" s="152"/>
    </row>
    <row r="29" spans="1:23" s="29" customFormat="1" ht="22.8" x14ac:dyDescent="0.25">
      <c r="A29" s="150">
        <v>4</v>
      </c>
      <c r="B29" s="151" t="s">
        <v>133</v>
      </c>
      <c r="C29" s="132" t="s">
        <v>134</v>
      </c>
      <c r="D29" s="152" t="s">
        <v>122</v>
      </c>
      <c r="E29" s="153">
        <v>41.78</v>
      </c>
      <c r="F29" s="134" t="s">
        <v>135</v>
      </c>
      <c r="G29" s="134">
        <v>508.04</v>
      </c>
      <c r="H29" s="154"/>
      <c r="I29" s="154"/>
      <c r="J29" s="134" t="s">
        <v>136</v>
      </c>
      <c r="K29" s="134">
        <v>5598.94</v>
      </c>
      <c r="L29" s="155"/>
      <c r="M29" s="154">
        <f>IF(ISNUMBER(K29/G29),IF(NOT(K29/G29=0),K29/G29, " "), " ")</f>
        <v>11.020667663963467</v>
      </c>
      <c r="N29" s="152"/>
    </row>
    <row r="30" spans="1:23" ht="19.350000000000001" customHeight="1" x14ac:dyDescent="0.25">
      <c r="A30" s="128" t="s">
        <v>137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138</v>
      </c>
      <c r="C31" s="132" t="s">
        <v>139</v>
      </c>
      <c r="D31" s="152" t="s">
        <v>140</v>
      </c>
      <c r="E31" s="153">
        <v>3</v>
      </c>
      <c r="F31" s="134" t="s">
        <v>141</v>
      </c>
      <c r="G31" s="134">
        <v>88.5</v>
      </c>
      <c r="H31" s="154">
        <v>58.8</v>
      </c>
      <c r="I31" s="154">
        <v>176.4</v>
      </c>
      <c r="J31" s="134" t="s">
        <v>142</v>
      </c>
      <c r="K31" s="134">
        <v>180.45</v>
      </c>
      <c r="L31" s="155"/>
      <c r="M31" s="154">
        <f>IF(ISNUMBER(K31/G31),IF(NOT(K31/G31=0),K31/G31, " "), " ")</f>
        <v>2.0389830508474573</v>
      </c>
      <c r="N31" s="152" t="s">
        <v>143</v>
      </c>
    </row>
    <row r="32" spans="1:23" ht="22.8" x14ac:dyDescent="0.25">
      <c r="A32" s="150">
        <v>6</v>
      </c>
      <c r="B32" s="151" t="s">
        <v>144</v>
      </c>
      <c r="C32" s="132" t="s">
        <v>145</v>
      </c>
      <c r="D32" s="152" t="s">
        <v>146</v>
      </c>
      <c r="E32" s="153">
        <v>4</v>
      </c>
      <c r="F32" s="134" t="s">
        <v>147</v>
      </c>
      <c r="G32" s="134">
        <v>25.08</v>
      </c>
      <c r="H32" s="154">
        <v>22.83</v>
      </c>
      <c r="I32" s="154">
        <v>91.32</v>
      </c>
      <c r="J32" s="134" t="s">
        <v>148</v>
      </c>
      <c r="K32" s="134">
        <v>93.2</v>
      </c>
      <c r="L32" s="155"/>
      <c r="M32" s="154">
        <f>IF(ISNUMBER(K32/G32),IF(NOT(K32/G32=0),K32/G32, " "), " ")</f>
        <v>3.7161084529505586</v>
      </c>
      <c r="N32" s="152" t="s">
        <v>149</v>
      </c>
    </row>
    <row r="33" spans="1:14" ht="22.8" x14ac:dyDescent="0.25">
      <c r="A33" s="156">
        <v>7</v>
      </c>
      <c r="B33" s="157" t="s">
        <v>150</v>
      </c>
      <c r="C33" s="138" t="s">
        <v>151</v>
      </c>
      <c r="D33" s="158" t="s">
        <v>146</v>
      </c>
      <c r="E33" s="159">
        <v>4</v>
      </c>
      <c r="F33" s="140" t="s">
        <v>152</v>
      </c>
      <c r="G33" s="140">
        <v>17.04</v>
      </c>
      <c r="H33" s="160">
        <v>13.42</v>
      </c>
      <c r="I33" s="160">
        <v>53.68</v>
      </c>
      <c r="J33" s="140" t="s">
        <v>153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154</v>
      </c>
    </row>
    <row r="34" spans="1:14" x14ac:dyDescent="0.25">
      <c r="A34" s="142" t="s">
        <v>106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8384.84</v>
      </c>
      <c r="L34" s="164"/>
      <c r="M34" s="162">
        <f ca="1">IF(ISNUMBER(INDIRECT("K" &amp; ROW())/INDIRECT("G" &amp; ROW())),INDIRECT("K" &amp; ROW())/INDIRECT("G" &amp; ROW()), " ")</f>
        <v>9.7312566733206438</v>
      </c>
      <c r="N34" s="144" t="s">
        <v>155</v>
      </c>
    </row>
    <row r="35" spans="1:14" x14ac:dyDescent="0.25">
      <c r="A35" s="142" t="s">
        <v>109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155</v>
      </c>
    </row>
    <row r="36" spans="1:14" x14ac:dyDescent="0.25">
      <c r="A36" s="142" t="s">
        <v>110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8056.35</v>
      </c>
      <c r="L36" s="164"/>
      <c r="M36" s="162">
        <f ca="1">IF(ISNUMBER(INDIRECT("K" &amp; ROW())/INDIRECT("G" &amp; ROW())),INDIRECT("K" &amp; ROW())/INDIRECT("G" &amp; ROW()), " ")</f>
        <v>11.020697108150257</v>
      </c>
      <c r="N36" s="144" t="s">
        <v>155</v>
      </c>
    </row>
    <row r="37" spans="1:14" x14ac:dyDescent="0.25">
      <c r="A37" s="142" t="s">
        <v>111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328.49</v>
      </c>
      <c r="L37" s="164"/>
      <c r="M37" s="162">
        <f ca="1">IF(ISNUMBER(INDIRECT("K" &amp; ROW())/INDIRECT("G" &amp; ROW())),INDIRECT("K" &amp; ROW())/INDIRECT("G" &amp; ROW()), " ")</f>
        <v>2.5148522431480629</v>
      </c>
      <c r="N37" s="144" t="s">
        <v>155</v>
      </c>
    </row>
    <row r="38" spans="1:14" x14ac:dyDescent="0.25">
      <c r="A38" s="145" t="s">
        <v>112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6847.9</v>
      </c>
      <c r="L38" s="167"/>
      <c r="M38" s="165">
        <f ca="1">IF(ISNUMBER(INDIRECT("K" &amp; ROW())/INDIRECT("G" &amp; ROW())),INDIRECT("K" &amp; ROW())/INDIRECT("G" &amp; ROW()), " ")</f>
        <v>11.020647923137583</v>
      </c>
      <c r="N38" s="147" t="s">
        <v>155</v>
      </c>
    </row>
    <row r="39" spans="1:14" x14ac:dyDescent="0.25">
      <c r="A39" s="145" t="s">
        <v>113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5236.63</v>
      </c>
      <c r="L39" s="167"/>
      <c r="M39" s="165">
        <f ca="1">IF(ISNUMBER(INDIRECT("K" &amp; ROW())/INDIRECT("G" &amp; ROW())),INDIRECT("K" &amp; ROW())/INDIRECT("G" &amp; ROW()), " ")</f>
        <v>11.020771950500883</v>
      </c>
      <c r="N39" s="147" t="s">
        <v>155</v>
      </c>
    </row>
    <row r="40" spans="1:14" x14ac:dyDescent="0.25">
      <c r="A40" s="145" t="s">
        <v>114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155</v>
      </c>
    </row>
    <row r="41" spans="1:14" x14ac:dyDescent="0.25">
      <c r="A41" s="142" t="s">
        <v>115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20469.37</v>
      </c>
      <c r="L41" s="164"/>
      <c r="M41" s="162">
        <f ca="1">IF(ISNUMBER(INDIRECT("K" &amp; ROW())/INDIRECT("G" &amp; ROW())),INDIRECT("K" &amp; ROW())/INDIRECT("G" &amp; ROW()), " ")</f>
        <v>10.453316106364616</v>
      </c>
      <c r="N41" s="144" t="s">
        <v>155</v>
      </c>
    </row>
    <row r="42" spans="1:14" x14ac:dyDescent="0.25">
      <c r="A42" s="142" t="s">
        <v>116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20469.37</v>
      </c>
      <c r="L42" s="164"/>
      <c r="M42" s="162">
        <f ca="1">IF(ISNUMBER(INDIRECT("K" &amp; ROW())/INDIRECT("G" &amp; ROW())),INDIRECT("K" &amp; ROW())/INDIRECT("G" &amp; ROW()), " ")</f>
        <v>10.453316106364616</v>
      </c>
      <c r="N42" s="144" t="s">
        <v>155</v>
      </c>
    </row>
    <row r="43" spans="1:14" x14ac:dyDescent="0.25">
      <c r="A43" s="145" t="s">
        <v>117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20469.37</v>
      </c>
      <c r="L43" s="167"/>
      <c r="M43" s="165">
        <f ca="1">IF(ISNUMBER(INDIRECT("K" &amp; ROW())/INDIRECT("G" &amp; ROW())),INDIRECT("K" &amp; ROW())/INDIRECT("G" &amp; ROW()), " ")</f>
        <v>10.453316106364616</v>
      </c>
      <c r="N43" s="147" t="s">
        <v>155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