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<sst xmlns="http://schemas.openxmlformats.org/spreadsheetml/2006/main" count="240" uniqueCount="156">
  <si>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</si>
  <si>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</si>
  <si>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</si>
  <si>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</si>
  <si>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</si>
  <si>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</si>
  <si>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</si>
  <si>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</si>
  <si>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</si>
  <si>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</si>
  <si>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</si>
  <si>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</si>
  <si>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</si>
  <si>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</si>
  <si>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</si>
  <si>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</si>
  <si>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</si>
  <si>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</si>
  <si>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</si>
  <si>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</si>
  <si>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</si>
  <si>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</si>
  <si>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</si>
  <si>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</si>
  <si>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</si>
  <si>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</si>
  <si>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</si>
  <si>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</si>
  <si>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</si>
  <si>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</si>
  <si>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</si>
  <si>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</si>
  <si>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</si>
  <si>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</si>
  <si>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</si>
  <si>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</si>
  <si>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</si>
  <si>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</si>
  <si>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</si>
  <si>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</si>
  <si>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</si>
  <si>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</si>
  <si>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</si>
  <si>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</si>
  <si>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</si>
  <si>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</si>
  <si>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</si>
  <si>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</si>
  <si>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</si>
  <si>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</si>
  <si>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</si>
  <si>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</si>
  <si>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</si>
  <si>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</si>
  <si>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</si>
  <si>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</si>
  <si>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</si>
  <si>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</si>
  <si>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</si>
  <si>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</si>
  <si>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</si>
  <si>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</si>
  <si>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</si>
  <si>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</si>
  <si>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</si>
  <si>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</si>
  <si>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</si>
  <si>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</si>
  <si>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Нечепуренко 46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</si>
  <si>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</si>
  <si>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</si>
  <si>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</si>
  <si>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</si>
  <si>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</si>
  <si>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</si>
  <si>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</si>
  <si>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</si>
  <si>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Ревизия групповых щитков на лестничной клетке без ремонта автоматов
100 шт.
НР 85% от ФОТ
СП 65% от ФОТ</t>
  </si>
  <si>
    <t>0,1
85
65</t>
  </si>
  <si>
    <t>146,77
124,75
95,4</t>
  </si>
  <si>
    <t>1617,5
1374,88
1051,38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</si>
  <si>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</si>
  <si>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</si>
  <si>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</si>
  <si>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</si>
  <si>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</si>
  <si>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</si>
  <si>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</si>
  <si>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</si>
  <si>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</si>
  <si>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</si>
  <si>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</si>
  <si>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</si>
  <si>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37,15
6,5
4,97</t>
  </si>
  <si>
    <t>7,65
_____
29,5</t>
  </si>
  <si>
    <t>144,54
71,73
54,85</t>
  </si>
  <si>
    <t>84,39
_____
60,15</t>
  </si>
  <si>
    <t>ТЕРр67-9-1
Смена: выключателей
100 шт.
НР 85% от ФОТ
СП 65% от ФОТ</t>
  </si>
  <si>
    <t>276,43
_____
627</t>
  </si>
  <si>
    <t>18,07
4,7
3,59</t>
  </si>
  <si>
    <t>5,53
_____
12,54</t>
  </si>
  <si>
    <t>107,51
51,77
39,59</t>
  </si>
  <si>
    <t>60,91
_____
46,6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</si>
  <si>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</si>
  <si>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</si>
  <si>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</si>
  <si>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</si>
  <si>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356,48
_____
50,56</t>
  </si>
  <si>
    <t>3928,61
_____
134,17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</si>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</sst>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9" workbookViewId="0">
      <selection activeCell="B21" sqref="B21:V2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30.28</v>
      </c>
      <c r="X14" s="27">
        <v>30.28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941.76/1000</f>
        <v>0.94176000000000004</v>
      </c>
      <c r="I27" s="85"/>
      <c r="J27" s="35" t="s">
        <v>6</v>
      </c>
      <c r="K27" s="86">
        <f>9955.7/1000</f>
        <v>9.9557000000000002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941.76/1000</f>
        <v>0.94176000000000004</v>
      </c>
      <c r="I29" s="85"/>
      <c r="J29" s="35" t="s">
        <v>6</v>
      </c>
      <c r="K29" s="86">
        <f>9955.7/1000</f>
        <v>9.9557000000000002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3.0280000000000001E-2</v>
      </c>
      <c r="I30" s="85"/>
      <c r="J30" s="35" t="s">
        <v>8</v>
      </c>
      <c r="K30" s="86">
        <f>(X14+X15)/1000</f>
        <v>3.0280000000000001E-2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356.48</v>
      </c>
      <c r="Z30" s="71">
        <v>303.01</v>
      </c>
      <c r="AA30" s="71">
        <v>231.71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356.48/1000</f>
        <v>0.35648000000000002</v>
      </c>
      <c r="I31" s="85"/>
      <c r="J31" s="35" t="s">
        <v>6</v>
      </c>
      <c r="K31" s="86">
        <f>3928.61/1000</f>
        <v>3.9286099999999999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3928.61</v>
      </c>
      <c r="Z31" s="72">
        <v>3339.32</v>
      </c>
      <c r="AA31" s="72">
        <v>2553.6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135.37</v>
      </c>
      <c r="J41" s="134"/>
      <c r="K41" s="134" t="s">
        <v>75</v>
      </c>
      <c r="L41" s="135">
        <v>1491.8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146.77000000000001</v>
      </c>
      <c r="J42" s="134"/>
      <c r="K42" s="134" t="s">
        <v>80</v>
      </c>
      <c r="L42" s="135">
        <v>1617.5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31.24</v>
      </c>
      <c r="J44" s="134"/>
      <c r="K44" s="134" t="s">
        <v>90</v>
      </c>
      <c r="L44" s="135">
        <v>344.3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73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22.11</v>
      </c>
      <c r="J47" s="140"/>
      <c r="K47" s="140" t="s">
        <v>105</v>
      </c>
      <c r="L47" s="141">
        <v>243.64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407.04</v>
      </c>
      <c r="I48" s="144" t="s">
        <v>107</v>
      </c>
      <c r="J48" s="144"/>
      <c r="K48" s="144">
        <v>4062.78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356.48</v>
      </c>
      <c r="I50" s="144"/>
      <c r="J50" s="144"/>
      <c r="K50" s="144">
        <v>3928.61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50.56</v>
      </c>
      <c r="I51" s="144"/>
      <c r="J51" s="144"/>
      <c r="K51" s="144">
        <v>134.16999999999999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303.01</v>
      </c>
      <c r="I52" s="147"/>
      <c r="J52" s="147"/>
      <c r="K52" s="147">
        <v>3339.32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231.71</v>
      </c>
      <c r="I53" s="147"/>
      <c r="J53" s="147"/>
      <c r="K53" s="147">
        <v>2553.6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941.76</v>
      </c>
      <c r="I55" s="144"/>
      <c r="J55" s="144"/>
      <c r="K55" s="144">
        <v>9955.7000000000007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941.76</v>
      </c>
      <c r="I56" s="144"/>
      <c r="J56" s="144"/>
      <c r="K56" s="144">
        <v>9955.7000000000007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941.76</v>
      </c>
      <c r="I57" s="147"/>
      <c r="J57" s="147"/>
      <c r="K57" s="147">
        <v>9955.7000000000007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941.76/1000</f>
        <v>0.94176000000000004</v>
      </c>
      <c r="H11" s="85"/>
      <c r="I11" s="55" t="s">
        <v>6</v>
      </c>
      <c r="J11" s="86">
        <f>9955.7/1000</f>
        <v>9.9557000000000002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941.76/1000</f>
        <v>0.94176000000000004</v>
      </c>
      <c r="H13" s="122"/>
      <c r="I13" s="55" t="s">
        <v>6</v>
      </c>
      <c r="J13" s="86">
        <f>9955.7/1000</f>
        <v>9.9557000000000002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3.0280000000000001E-2</v>
      </c>
      <c r="H14" s="85"/>
      <c r="I14" s="55" t="s">
        <v>8</v>
      </c>
      <c r="J14" s="86">
        <f>(P14+P15)/1000</f>
        <v>3.0280000000000001E-2</v>
      </c>
      <c r="K14" s="87"/>
      <c r="L14" s="58">
        <v>356.48</v>
      </c>
      <c r="M14" s="35" t="s">
        <v>8</v>
      </c>
      <c r="N14" s="57"/>
      <c r="O14" s="26">
        <v>30.28</v>
      </c>
      <c r="P14" s="27">
        <v>30.28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356.48/1000</f>
        <v>0.35648000000000002</v>
      </c>
      <c r="H15" s="117"/>
      <c r="I15" s="55" t="s">
        <v>6</v>
      </c>
      <c r="J15" s="86">
        <f>3928.61/1000</f>
        <v>3.9286099999999999</v>
      </c>
      <c r="K15" s="87"/>
      <c r="L15" s="59">
        <v>3928.61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3.96</v>
      </c>
      <c r="F26" s="134" t="s">
        <v>123</v>
      </c>
      <c r="G26" s="134">
        <v>39.049999999999997</v>
      </c>
      <c r="H26" s="154"/>
      <c r="I26" s="154"/>
      <c r="J26" s="134" t="s">
        <v>124</v>
      </c>
      <c r="K26" s="134">
        <v>430.38</v>
      </c>
      <c r="L26" s="155"/>
      <c r="M26" s="154">
        <f>IF(ISNUMBER(K26/G26),IF(NOT(K26/G26=0),K26/G26, " "), " ")</f>
        <v>11.021254801536493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0.71</v>
      </c>
      <c r="F27" s="134" t="s">
        <v>127</v>
      </c>
      <c r="G27" s="134">
        <v>7.65</v>
      </c>
      <c r="H27" s="154"/>
      <c r="I27" s="154"/>
      <c r="J27" s="134" t="s">
        <v>128</v>
      </c>
      <c r="K27" s="134">
        <v>84.39</v>
      </c>
      <c r="L27" s="155"/>
      <c r="M27" s="154">
        <f>IF(ISNUMBER(K27/G27),IF(NOT(K27/G27=0),K27/G27, " "), " ")</f>
        <v>11.031372549019608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2.41</v>
      </c>
      <c r="F28" s="134" t="s">
        <v>131</v>
      </c>
      <c r="G28" s="134">
        <v>27.65</v>
      </c>
      <c r="H28" s="154"/>
      <c r="I28" s="154"/>
      <c r="J28" s="134" t="s">
        <v>132</v>
      </c>
      <c r="K28" s="134">
        <v>304.55</v>
      </c>
      <c r="L28" s="155"/>
      <c r="M28" s="154">
        <f>IF(ISNUMBER(K28/G28),IF(NOT(K28/G28=0),K28/G28, " "), " ")</f>
        <v>11.014466546112116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23.2</v>
      </c>
      <c r="F29" s="134" t="s">
        <v>135</v>
      </c>
      <c r="G29" s="134">
        <v>282.11</v>
      </c>
      <c r="H29" s="154"/>
      <c r="I29" s="154"/>
      <c r="J29" s="134" t="s">
        <v>136</v>
      </c>
      <c r="K29" s="134">
        <v>3109.03</v>
      </c>
      <c r="L29" s="155"/>
      <c r="M29" s="154">
        <f>IF(ISNUMBER(K29/G29),IF(NOT(K29/G29=0),K29/G29, " "), " ")</f>
        <v>11.020630250611465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1</v>
      </c>
      <c r="F31" s="134" t="s">
        <v>141</v>
      </c>
      <c r="G31" s="134">
        <v>29.5</v>
      </c>
      <c r="H31" s="154">
        <v>58.8</v>
      </c>
      <c r="I31" s="154">
        <v>58.8</v>
      </c>
      <c r="J31" s="134" t="s">
        <v>142</v>
      </c>
      <c r="K31" s="134">
        <v>60.15</v>
      </c>
      <c r="L31" s="155"/>
      <c r="M31" s="154">
        <f>IF(ISNUMBER(K31/G31),IF(NOT(K31/G31=0),K31/G31, " "), " ")</f>
        <v>2.0389830508474578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2</v>
      </c>
      <c r="F32" s="134" t="s">
        <v>147</v>
      </c>
      <c r="G32" s="134">
        <v>12.54</v>
      </c>
      <c r="H32" s="154">
        <v>22.83</v>
      </c>
      <c r="I32" s="154">
        <v>45.66</v>
      </c>
      <c r="J32" s="134" t="s">
        <v>148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2</v>
      </c>
      <c r="F33" s="140" t="s">
        <v>152</v>
      </c>
      <c r="G33" s="140">
        <v>8.52</v>
      </c>
      <c r="H33" s="160">
        <v>13.42</v>
      </c>
      <c r="I33" s="160">
        <v>26.84</v>
      </c>
      <c r="J33" s="140" t="s">
        <v>153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407.04</v>
      </c>
      <c r="H34" s="163"/>
      <c r="I34" s="163"/>
      <c r="J34" s="163"/>
      <c r="K34" s="162">
        <v>4062.78</v>
      </c>
      <c r="L34" s="164"/>
      <c r="M34" s="162">
        <f ca="1">IF(ISNUMBER(INDIRECT("K" &amp; ROW())/INDIRECT("G" &amp; ROW())),INDIRECT("K" &amp; ROW())/INDIRECT("G" &amp; ROW()), " ")</f>
        <v>9.9812794811320753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356.48</v>
      </c>
      <c r="H36" s="163"/>
      <c r="I36" s="163"/>
      <c r="J36" s="163"/>
      <c r="K36" s="162">
        <v>3928.61</v>
      </c>
      <c r="L36" s="164"/>
      <c r="M36" s="162">
        <f ca="1">IF(ISNUMBER(INDIRECT("K" &amp; ROW())/INDIRECT("G" &amp; ROW())),INDIRECT("K" &amp; ROW())/INDIRECT("G" &amp; ROW()), " ")</f>
        <v>11.020562163375224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50.56</v>
      </c>
      <c r="H37" s="163"/>
      <c r="I37" s="163"/>
      <c r="J37" s="163"/>
      <c r="K37" s="162">
        <v>134.16999999999999</v>
      </c>
      <c r="L37" s="164"/>
      <c r="M37" s="162">
        <f ca="1">IF(ISNUMBER(INDIRECT("K" &amp; ROW())/INDIRECT("G" &amp; ROW())),INDIRECT("K" &amp; ROW())/INDIRECT("G" &amp; ROW()), " ")</f>
        <v>2.6536787974683542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303.01</v>
      </c>
      <c r="H38" s="166"/>
      <c r="I38" s="166"/>
      <c r="J38" s="166"/>
      <c r="K38" s="165">
        <v>3339.32</v>
      </c>
      <c r="L38" s="167"/>
      <c r="M38" s="165">
        <f ca="1">IF(ISNUMBER(INDIRECT("K" &amp; ROW())/INDIRECT("G" &amp; ROW())),INDIRECT("K" &amp; ROW())/INDIRECT("G" &amp; ROW()), " ")</f>
        <v>11.020494373123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231.71</v>
      </c>
      <c r="H39" s="166"/>
      <c r="I39" s="166"/>
      <c r="J39" s="166"/>
      <c r="K39" s="165">
        <v>2553.6</v>
      </c>
      <c r="L39" s="167"/>
      <c r="M39" s="165">
        <f ca="1">IF(ISNUMBER(INDIRECT("K" &amp; ROW())/INDIRECT("G" &amp; ROW())),INDIRECT("K" &amp; ROW())/INDIRECT("G" &amp; ROW()), " ")</f>
        <v>11.020672392214404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941.76</v>
      </c>
      <c r="H41" s="163"/>
      <c r="I41" s="163"/>
      <c r="J41" s="163"/>
      <c r="K41" s="162">
        <v>9955.7000000000007</v>
      </c>
      <c r="L41" s="164"/>
      <c r="M41" s="162">
        <f ca="1">IF(ISNUMBER(INDIRECT("K" &amp; ROW())/INDIRECT("G" &amp; ROW())),INDIRECT("K" &amp; ROW())/INDIRECT("G" &amp; ROW()), " ")</f>
        <v>10.571376996262318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941.76</v>
      </c>
      <c r="H42" s="163"/>
      <c r="I42" s="163"/>
      <c r="J42" s="163"/>
      <c r="K42" s="162">
        <v>9955.7000000000007</v>
      </c>
      <c r="L42" s="164"/>
      <c r="M42" s="162">
        <f ca="1">IF(ISNUMBER(INDIRECT("K" &amp; ROW())/INDIRECT("G" &amp; ROW())),INDIRECT("K" &amp; ROW())/INDIRECT("G" &amp; ROW()), " ")</f>
        <v>10.571376996262318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941.76</v>
      </c>
      <c r="H43" s="166"/>
      <c r="I43" s="166"/>
      <c r="J43" s="166"/>
      <c r="K43" s="165">
        <v>9955.7000000000007</v>
      </c>
      <c r="L43" s="167"/>
      <c r="M43" s="165">
        <f ca="1">IF(ISNUMBER(INDIRECT("K" &amp; ROW())/INDIRECT("G" &amp; ROW())),INDIRECT("K" &amp; ROW())/INDIRECT("G" &amp; ROW()), " ")</f>
        <v>10.571376996262318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2015-04-24T11:20:47Z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