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8" i="16"/>
  <c r="M39" i="16"/>
  <c r="M40" i="16"/>
  <c r="M41" i="16"/>
  <c r="M42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6" i="16"/>
  <c r="M87" i="16"/>
  <c r="M88" i="16"/>
  <c r="M89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33" i="8"/>
  <c r="K132" i="8"/>
  <c r="H133" i="8"/>
  <c r="H132" i="8"/>
  <c r="J14" i="16"/>
  <c r="G14" i="16"/>
  <c r="K30" i="8"/>
  <c r="H30" i="8"/>
  <c r="A18" i="16"/>
  <c r="B34" i="8"/>
  <c r="M90" i="16"/>
  <c r="M94" i="16"/>
  <c r="M98" i="16"/>
  <c r="M102" i="16"/>
  <c r="M91" i="16"/>
  <c r="M95" i="16"/>
  <c r="M99" i="16"/>
  <c r="M103" i="16"/>
  <c r="M97" i="16"/>
  <c r="M105" i="16"/>
  <c r="M92" i="16"/>
  <c r="M96" i="16"/>
  <c r="M100" i="16"/>
  <c r="M104" i="16"/>
  <c r="M93" i="16"/>
  <c r="M10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15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1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1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1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1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1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1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3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3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90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9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9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90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90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0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1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<sst xmlns="http://schemas.openxmlformats.org/spreadsheetml/2006/main" count="891" uniqueCount="585">
  <si>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</si>
  <si>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</si>
  <si>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</si>
  <si>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</si>
  <si>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</si>
  <si>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</si>
  <si>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</si>
  <si>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</si>
  <si>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</si>
  <si>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</si>
  <si>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</si>
  <si>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</si>
  <si>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</si>
  <si>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</si>
  <si>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</si>
  <si>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</si>
  <si>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</si>
  <si>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</si>
  <si>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</si>
  <si>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</si>
  <si>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</si>
  <si>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</si>
  <si>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</si>
  <si>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</si>
  <si>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</si>
  <si>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</si>
  <si>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</si>
  <si>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</si>
  <si>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</si>
  <si>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</si>
  <si>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</si>
  <si>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</si>
  <si>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</si>
  <si>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</si>
  <si>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</si>
  <si>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</si>
  <si>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</si>
  <si>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</si>
  <si>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</si>
  <si>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</si>
  <si>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</si>
  <si>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</si>
  <si>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</si>
  <si>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</si>
  <si>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</si>
  <si>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</si>
  <si>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</si>
  <si>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</si>
  <si>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</si>
  <si>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</si>
  <si>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</si>
  <si>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</si>
  <si>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</si>
  <si>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</si>
  <si>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</si>
  <si>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</si>
  <si>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</si>
  <si>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</si>
  <si>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</si>
  <si>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</si>
  <si>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</si>
  <si>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</si>
  <si>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</si>
  <si>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</si>
  <si>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</si>
  <si>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01.01.2014</t>
  </si>
  <si>
    <t>31.01.2014</t>
  </si>
  <si>
    <t>на Нечепуренко 44</t>
  </si>
  <si>
    <t>Сдал:  _________________ //</t>
  </si>
  <si>
    <t>Принял:  _________________ //</t>
  </si>
  <si>
    <t>Раздел 1. Замена отопления в кв.№3  Заявка  от 18.03.2014г.</t>
  </si>
  <si>
    <t>ТЕРр65-15-1
Смена отдельных участков трубопроводов с заготовкой труб в построечных условиях диаметром: до 20 мм
100 м трубопровода
1 119,57 = 2 435,67 - 107 x 12,30
НР 88%=103%*0.85 от ФОТ
СП 48%=60%*0.8 от ФОТ</t>
  </si>
  <si>
    <t>0,025
88
48</t>
  </si>
  <si>
    <t>1000,16
_____
64,52</t>
  </si>
  <si>
    <t>54,89
_____
1,4</t>
  </si>
  <si>
    <t>28
26
15</t>
  </si>
  <si>
    <t>25
_____
2</t>
  </si>
  <si>
    <t>290
243
132</t>
  </si>
  <si>
    <t>276
_____
7</t>
  </si>
  <si>
    <t>Р</t>
  </si>
  <si>
    <t>ТЕРр65-23-2
Слив и наполнение водой системы отопления: с осмотром системы
1000 м3 объема здания
НР 63%=74%*0.85 от ФОТ
СП 40%=50%*0.8 от ФОТ</t>
  </si>
  <si>
    <t>0,225
63
40</t>
  </si>
  <si>
    <t>3
2
2</t>
  </si>
  <si>
    <t>34
21
14</t>
  </si>
  <si>
    <t>Раздел 2. Ремонт системы отопления в кв.34 от 17.02.2014г.</t>
  </si>
  <si>
    <t>ТЕРр65-16-1
Смена сгонов у трубопроводов диаметром: до 20 мм
100 сгонов
НР 88%=103%*0.85 от ФОТ
СП 48%=60%*0.8 от ФОТ</t>
  </si>
  <si>
    <t>0,01
88
48</t>
  </si>
  <si>
    <t>345,26
_____
1904,31</t>
  </si>
  <si>
    <t>0,67
_____
0,28</t>
  </si>
  <si>
    <t>23
3
2</t>
  </si>
  <si>
    <t>3
_____
20</t>
  </si>
  <si>
    <t>74
33
18</t>
  </si>
  <si>
    <t>38
_____
36</t>
  </si>
  <si>
    <t>ТЕРр65-24-1
Проверка на прогрев отопительных приборов с регулировкой
100 приборов
НР 63%=74%*0.85 от ФОТ
СП 40%=50%*0.8 от ФОТ</t>
  </si>
  <si>
    <t>0,01
63
40</t>
  </si>
  <si>
    <t>2
1
1</t>
  </si>
  <si>
    <t>19
12
8</t>
  </si>
  <si>
    <t>0,15
63
40</t>
  </si>
  <si>
    <t>23
14
9</t>
  </si>
  <si>
    <t>ТЕРр65-17-1
Установка заглушек диаметром трубопроводов: до 100 мм
100 заглушек
НР 88%=103%*0.85 от ФОТ
СП 48%=60%*0.8 от ФОТ</t>
  </si>
  <si>
    <t>1254,4
_____
2494,72</t>
  </si>
  <si>
    <t>38
13
8</t>
  </si>
  <si>
    <t>13
_____
25</t>
  </si>
  <si>
    <t>230
121
66</t>
  </si>
  <si>
    <t>138
_____
91</t>
  </si>
  <si>
    <t>ТСЦ-302-3234
Контргайка
шт.</t>
  </si>
  <si>
    <t>1
88
48</t>
  </si>
  <si>
    <t xml:space="preserve">
_____
2,41</t>
  </si>
  <si>
    <t xml:space="preserve">
_____
2</t>
  </si>
  <si>
    <t xml:space="preserve">
_____
18</t>
  </si>
  <si>
    <t>М</t>
  </si>
  <si>
    <t>ТСЦ-103-0110
Муфты прямые длинные из ковкого чугуна с цилиндрической резьбой максимальным условным проходом: 20 мм
10 шт.</t>
  </si>
  <si>
    <t>0,1
88
48</t>
  </si>
  <si>
    <t xml:space="preserve">
_____
50,3</t>
  </si>
  <si>
    <t xml:space="preserve">
_____
5</t>
  </si>
  <si>
    <t xml:space="preserve">
_____
13</t>
  </si>
  <si>
    <t>Раздел 3. Ремонт водоразборного крана в кв.35  от 10.02.14г.</t>
  </si>
  <si>
    <t>ТЕРр65-5-5
Ремонт кранов: водоразборных и туалетных
(ремонт ПЗ=0,5 (ОЗП=0,5; ЭМ=0,5 к расх.; ЗПМ=0,5; МАТ=0,5 к расх.; ТЗ=0,5; ТЗМ=0,5))
100 шт.
НР 88%=103%*0.85 от ФОТ
СП 48%=60%*0.8 от ФОТ</t>
  </si>
  <si>
    <t>190,98
_____
1467,49</t>
  </si>
  <si>
    <t>17
2
1</t>
  </si>
  <si>
    <t>2
_____
15</t>
  </si>
  <si>
    <t>62
18
10</t>
  </si>
  <si>
    <t>21
_____
41</t>
  </si>
  <si>
    <t>ТЕРр65-23-3
Слив воды из системы
1000 м3 объема здания
НР 63%=74%*0.85 от ФОТ
СП 40%=50%*0.8 от ФОТ</t>
  </si>
  <si>
    <t>0,1125
63
40</t>
  </si>
  <si>
    <t>3
2
1</t>
  </si>
  <si>
    <t>Раздел 4. Остекление рам  под. от 03,03,2014</t>
  </si>
  <si>
    <t>ТЕРр63-1-2
Смена стекол толщиной 2-3 мм на штапиках по замазке: в деревянных переплетах при площади стекла до 0,5 м2
100 м2 остекления
НР 65%=77%*0.85 от ФОТ
СП 40%=50%*0.8 от ФОТ</t>
  </si>
  <si>
    <t>0,0804
65
40</t>
  </si>
  <si>
    <t>2116,11
_____
4194,75</t>
  </si>
  <si>
    <t>34,23
_____
3,51</t>
  </si>
  <si>
    <t>510
131
85</t>
  </si>
  <si>
    <t>170
_____
337</t>
  </si>
  <si>
    <t>3178
1221
752</t>
  </si>
  <si>
    <t>1876
_____
1287</t>
  </si>
  <si>
    <t>15
_____
3</t>
  </si>
  <si>
    <t>Раздел 5. АПРЕЛЬ</t>
  </si>
  <si>
    <t>Ливневки</t>
  </si>
  <si>
    <t>ТЕРр65-10-1
Очистка канализационной сети: внутренней
100 м трубопровода
НР 88%=103%*0.85 от ФОТ
СП 48%=60%*0.8 от ФОТ</t>
  </si>
  <si>
    <t>0,52
88
48</t>
  </si>
  <si>
    <t>332,63
_____
174,41</t>
  </si>
  <si>
    <t>264
178
104</t>
  </si>
  <si>
    <t>173
_____
90</t>
  </si>
  <si>
    <t>2258
1678
915</t>
  </si>
  <si>
    <t>1907
_____
348</t>
  </si>
  <si>
    <t>кв.20</t>
  </si>
  <si>
    <t>ТЕР16-06-005-01
Установка счетчиков (водомеров) диаметром: до 40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 счетчик (водомер)
НР 98%=128%*(0.9*0.85) от ФОТ
СП 56%=83%*(0.85*0.8) от ФОТ</t>
  </si>
  <si>
    <t>1
98
56</t>
  </si>
  <si>
    <t>5,6
_____
1,09</t>
  </si>
  <si>
    <t>8
7
4</t>
  </si>
  <si>
    <t>6
_____
1</t>
  </si>
  <si>
    <t>72
61
35</t>
  </si>
  <si>
    <t>62
_____
3</t>
  </si>
  <si>
    <t>ТЕРр65-9-3
Смена внутренних трубопроводов из стальных труб диаметром: до 25 мм
100 м трубопровода
НР 88%=103%*0.85 от ФОТ
СП 48%=60%*0.8 от ФОТ</t>
  </si>
  <si>
    <t>0,002
88
48</t>
  </si>
  <si>
    <t>1153,13
_____
6481,52</t>
  </si>
  <si>
    <t>68,62
_____
2,94</t>
  </si>
  <si>
    <t>15
2
1</t>
  </si>
  <si>
    <t>2
_____
13</t>
  </si>
  <si>
    <t>64
22
12</t>
  </si>
  <si>
    <t>25
_____
38</t>
  </si>
  <si>
    <t>ТСЦ-302-1236
Сгоны стальные с муфтой и контргайкой, диаметром: 15 мм
шт.</t>
  </si>
  <si>
    <t>2
88
48</t>
  </si>
  <si>
    <t xml:space="preserve">
_____
17,6</t>
  </si>
  <si>
    <t xml:space="preserve">
_____
35</t>
  </si>
  <si>
    <t xml:space="preserve">
_____
56</t>
  </si>
  <si>
    <t>Раздел 6. МАЙ</t>
  </si>
  <si>
    <t>подвал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</si>
  <si>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</si>
  <si>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1,5
88
48</t>
  </si>
  <si>
    <t>1000,16
_____
1380,62</t>
  </si>
  <si>
    <t>3654
1547
901</t>
  </si>
  <si>
    <t>1500
_____
2072</t>
  </si>
  <si>
    <t>82
_____
2</t>
  </si>
  <si>
    <t>23912
14568
7946</t>
  </si>
  <si>
    <t>16532
_____
6944</t>
  </si>
  <si>
    <t>436
_____
23</t>
  </si>
  <si>
    <t>ТЕРр65-5-1
Смена вентилей и клапанов обратных муфтовых диаметром: до 20 мм
100 шт.
НР 88%=103%*0.85 от ФОТ
СП 48%=60%*0.8 от ФОТ</t>
  </si>
  <si>
    <t>0,02
88
48</t>
  </si>
  <si>
    <t>929,07
_____
76,36</t>
  </si>
  <si>
    <t>20
20
11</t>
  </si>
  <si>
    <t>19
_____
1</t>
  </si>
  <si>
    <t>210
180
98</t>
  </si>
  <si>
    <t>205
_____
4</t>
  </si>
  <si>
    <t>ТСЦ-302-1832
Кран шаровой муфтовый 11Б27П1, диаметром: 20 мм
шт.</t>
  </si>
  <si>
    <t xml:space="preserve">
_____
43,5</t>
  </si>
  <si>
    <t xml:space="preserve">
_____
87</t>
  </si>
  <si>
    <t xml:space="preserve">
_____
233</t>
  </si>
  <si>
    <t>Раздел 7. ИЮНЬ</t>
  </si>
  <si>
    <t>4 подъезд</t>
  </si>
  <si>
    <t>24
10
6</t>
  </si>
  <si>
    <t>10
_____
13</t>
  </si>
  <si>
    <t>159
97
53</t>
  </si>
  <si>
    <t>110
_____
46</t>
  </si>
  <si>
    <t>Раздел 8. ИЮЛЬ</t>
  </si>
  <si>
    <t>кв.8</t>
  </si>
  <si>
    <t>51
34
20</t>
  </si>
  <si>
    <t>33
_____
18</t>
  </si>
  <si>
    <t>434
323
176</t>
  </si>
  <si>
    <t>367
_____
66</t>
  </si>
  <si>
    <t>ТЕР16-07-003-01
Врезка в действующие внутренние сети трубопроводов отопления и водоснабжения диаметром: 15 мм
1 врезка
80,05 = 87,61 - 0,4 x 18,90
НР 98%=128%*(0.9*0.85) от ФОТ
СП 56%=83%*(0.85*0.8) от ФОТ</t>
  </si>
  <si>
    <t>4
98
56</t>
  </si>
  <si>
    <t>55,93
_____
19,08</t>
  </si>
  <si>
    <t>320
258
159</t>
  </si>
  <si>
    <t>224
_____
76</t>
  </si>
  <si>
    <t>2915
2416
1380</t>
  </si>
  <si>
    <t>2465
_____
344</t>
  </si>
  <si>
    <t>ТСЦ-103-0049
Трубы стальные сварные водогазопроводные с резьбой оцинкованные обыкновенные, диаметр условного прохода: 15 мм, толщина стенки 2,8 мм
м</t>
  </si>
  <si>
    <t>0,4
98
56</t>
  </si>
  <si>
    <t xml:space="preserve">
_____
18,9</t>
  </si>
  <si>
    <t xml:space="preserve">
_____
8</t>
  </si>
  <si>
    <t xml:space="preserve">
_____
22</t>
  </si>
  <si>
    <t>Раздел 9. АВГУСТ</t>
  </si>
  <si>
    <t>кв.34,36</t>
  </si>
  <si>
    <t>Раздел 10. ОКТЯБРЬ</t>
  </si>
  <si>
    <t>Заделка подвал. окон</t>
  </si>
  <si>
    <t>ТЕРр52-16-1
Заделка подвальных окон: фанерой
10 м2
НР 79%=93%*0.85 от ФОТ
СП 60%=75%*0.8 от ФОТ</t>
  </si>
  <si>
    <t>0,08
79
60</t>
  </si>
  <si>
    <t>43,78
_____
331,69</t>
  </si>
  <si>
    <t>30
4
3</t>
  </si>
  <si>
    <t>4
_____
26</t>
  </si>
  <si>
    <t>109
31
23</t>
  </si>
  <si>
    <t>39
_____
70</t>
  </si>
  <si>
    <t>0,016
88
48</t>
  </si>
  <si>
    <t>39
16
10</t>
  </si>
  <si>
    <t>16
_____
22</t>
  </si>
  <si>
    <t>255
155
84</t>
  </si>
  <si>
    <t>176
_____
74</t>
  </si>
  <si>
    <t>ТСЦ-302-1832
Вентиль муфтовый 11Б27П1, диаметром: 20 мм
шт.</t>
  </si>
  <si>
    <t xml:space="preserve">
_____
44</t>
  </si>
  <si>
    <t xml:space="preserve">
_____
116</t>
  </si>
  <si>
    <t>ТСЦ-302-1831
Кран шаровой муфтовый 11Б27П1, диаметром: 15 мм
шт.</t>
  </si>
  <si>
    <t xml:space="preserve">
_____
29,3</t>
  </si>
  <si>
    <t xml:space="preserve">
_____
29</t>
  </si>
  <si>
    <t xml:space="preserve">
_____
75</t>
  </si>
  <si>
    <t>ТЕРр65-15-1
Смена отдельных участков трубопроводов с заготовкой труб в построечных условиях диаметром: до 15 мм
100 м трубопровода
2 129,65 = 2 435,67 + 107 x (9,44 - 12,30)
НР 88%=103%*0.85 от ФОТ
СП 48%=60%*0.8 от ФОТ</t>
  </si>
  <si>
    <t>1000,16
_____
1074,6</t>
  </si>
  <si>
    <t>34
16
10</t>
  </si>
  <si>
    <t>16
_____
17</t>
  </si>
  <si>
    <t>239
155
84</t>
  </si>
  <si>
    <t>176
_____
58</t>
  </si>
  <si>
    <t>ТЕРр65-5-1
Смена вентилей и клапанов обратных муфтовых диаметром: до 15 мм
100 шт.
НР 88%=103%*0.85 от ФОТ
СП 48%=60%*0.8 от ФОТ</t>
  </si>
  <si>
    <t>ТСЦ-302-1237
Сгоны стальные с муфтой и контргайкой, диаметром: 20 мм
шт.</t>
  </si>
  <si>
    <t xml:space="preserve">
_____
18,6</t>
  </si>
  <si>
    <t xml:space="preserve">
_____
37</t>
  </si>
  <si>
    <t xml:space="preserve">
_____
69</t>
  </si>
  <si>
    <t>ТЕРр65-5-1
Ремонт вентилей и клапанов обратных муфтовых диаметром: до 20 мм
100 шт.
НР 88%=103%*0.85 от ФОТ
СП 48%=60%*0.8 от ФОТ</t>
  </si>
  <si>
    <t>0,03
88
48</t>
  </si>
  <si>
    <t>30
29
17</t>
  </si>
  <si>
    <t>28
_____
2</t>
  </si>
  <si>
    <t>315
270
147</t>
  </si>
  <si>
    <t>307
_____
7</t>
  </si>
  <si>
    <t>ТСЦ-302-1832
Кран букса муфтовый 11Б27П1, диаметром: 20 мм
(кран букса ПЗ=0,5 (ОЗП=0,5; ЭМ=0,5 к расх.; ЗПМ=0,5; МАТ=0,5 к расх.; ТЗ=0,5; ТЗМ=0,5))
шт.</t>
  </si>
  <si>
    <t>3
88
48</t>
  </si>
  <si>
    <t xml:space="preserve">
_____
21,75</t>
  </si>
  <si>
    <t xml:space="preserve">
_____
65</t>
  </si>
  <si>
    <t xml:space="preserve">
_____
174</t>
  </si>
  <si>
    <t>10
9
5</t>
  </si>
  <si>
    <t>9
_____
1</t>
  </si>
  <si>
    <t>105
90
49</t>
  </si>
  <si>
    <t>102
_____
3</t>
  </si>
  <si>
    <t>Раздел 11. НОЯБРЬ</t>
  </si>
  <si>
    <t>ТЕР18-03-004-06
Установка регистров из стальных: сварных труб диаметром нитки 70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 нитки регистра
НР 98%=128%*(0.9*0.85) от ФОТ
СП 56%=83%*(0.85*0.8) от ФОТ</t>
  </si>
  <si>
    <t>0,03
98
56</t>
  </si>
  <si>
    <t>214,21
_____
9513,31</t>
  </si>
  <si>
    <t>71,46
_____
2,25</t>
  </si>
  <si>
    <t>294
7
4</t>
  </si>
  <si>
    <t>6
_____
286</t>
  </si>
  <si>
    <t>1112
71
40</t>
  </si>
  <si>
    <t>71
_____
1030</t>
  </si>
  <si>
    <t>11
_____
1</t>
  </si>
  <si>
    <t>0,008
88
48</t>
  </si>
  <si>
    <t>19
8
5</t>
  </si>
  <si>
    <t>8
_____
11</t>
  </si>
  <si>
    <t>128
77
42</t>
  </si>
  <si>
    <t>88
_____
38</t>
  </si>
  <si>
    <t>61
26
15</t>
  </si>
  <si>
    <t>25
_____
35</t>
  </si>
  <si>
    <t>399
243
132</t>
  </si>
  <si>
    <t>276
_____
116</t>
  </si>
  <si>
    <t>ТЕРр65-15-2
Смена отдельных участков трубопроводов с заготовкой труб в построечных условиях диаметром: до 25 мм
100 м трубопровода
НР 88%=103%*0.85 от ФОТ
СП 48%=60%*0.8 от ФОТ</t>
  </si>
  <si>
    <t>1019,2
_____
2504,12</t>
  </si>
  <si>
    <t>68,58
_____
2,8</t>
  </si>
  <si>
    <t>7
2
1</t>
  </si>
  <si>
    <t>2
_____
5</t>
  </si>
  <si>
    <t>40
19
11</t>
  </si>
  <si>
    <t>22
_____
17</t>
  </si>
  <si>
    <t>0,04
88
48</t>
  </si>
  <si>
    <t>40
38
22</t>
  </si>
  <si>
    <t>37
_____
3</t>
  </si>
  <si>
    <t>420
360
196</t>
  </si>
  <si>
    <t>409
_____
10</t>
  </si>
  <si>
    <t xml:space="preserve">
_____
59</t>
  </si>
  <si>
    <t xml:space="preserve">
_____
150</t>
  </si>
  <si>
    <t>Раздел 12. ДЕКАБРЬ</t>
  </si>
  <si>
    <t>кв.34</t>
  </si>
  <si>
    <t>0,014
88
48</t>
  </si>
  <si>
    <t>34
14
8</t>
  </si>
  <si>
    <t>14
_____
19</t>
  </si>
  <si>
    <t>223
136
74</t>
  </si>
  <si>
    <t>154
_____
65</t>
  </si>
  <si>
    <t xml:space="preserve">
_____
103</t>
  </si>
  <si>
    <t>Итого прямые затраты по акту</t>
  </si>
  <si>
    <t>2456
_____
3774</t>
  </si>
  <si>
    <t>115
_____
2</t>
  </si>
  <si>
    <t>27065
_____
12423</t>
  </si>
  <si>
    <t>622
_____
27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</si>
  <si>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</si>
  <si>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</si>
  <si>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</si>
  <si>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</si>
  <si>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</si>
  <si>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</si>
  <si>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</si>
  <si>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</si>
  <si>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</si>
  <si>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Стекольные, обойные и облицовочные работы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</si>
  <si>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</si>
  <si>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Фундаменты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</si>
  <si>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</si>
  <si>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</si>
  <si>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</si>
  <si>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</si>
  <si>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</si>
  <si>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</si>
  <si>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</si>
  <si>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</si>
  <si>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</si>
  <si>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</si>
  <si>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106,27
</t>
  </si>
  <si>
    <t>1-2-1</t>
  </si>
  <si>
    <t>Затраты труда рабочих (ср 2,1)</t>
  </si>
  <si>
    <t xml:space="preserve">9,95
</t>
  </si>
  <si>
    <t xml:space="preserve">109,62
</t>
  </si>
  <si>
    <t>1-2-5</t>
  </si>
  <si>
    <t>Затраты труда рабочих (ср 2,5)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</si>
  <si>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</si>
  <si>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</si>
  <si>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</si>
  <si>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</si>
  <si>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</si>
  <si>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</si>
  <si>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1-3-3</t>
  </si>
  <si>
    <t>Затраты труда рабочих (ср 3,3)</t>
  </si>
  <si>
    <t xml:space="preserve">11,2
</t>
  </si>
  <si>
    <t xml:space="preserve">123,42
</t>
  </si>
  <si>
    <t>1-3-5</t>
  </si>
  <si>
    <t>Затраты труда рабочих (ср 3,5)</t>
  </si>
  <si>
    <t xml:space="preserve">11,47
</t>
  </si>
  <si>
    <t xml:space="preserve">126,37
</t>
  </si>
  <si>
    <t>1-3-8</t>
  </si>
  <si>
    <t>Затраты труда рабочих (ср 3,8)</t>
  </si>
  <si>
    <t xml:space="preserve">11,89
</t>
  </si>
  <si>
    <t xml:space="preserve">131,06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</si>
  <si>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</si>
  <si>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</si>
  <si>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</si>
  <si>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</si>
  <si>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</si>
  <si>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</si>
  <si>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</si>
  <si>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</si>
  <si>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1-4-2</t>
  </si>
  <si>
    <t>Затраты труда рабочих (ср 4,2)</t>
  </si>
  <si>
    <t xml:space="preserve">12,54
</t>
  </si>
  <si>
    <t xml:space="preserve">138,16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</si>
  <si>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</si>
  <si>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</si>
  <si>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</si>
  <si>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</si>
  <si>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</si>
  <si>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</si>
  <si>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</si>
  <si>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</si>
  <si>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</si>
  <si>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</si>
  <si>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</si>
  <si>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ГК ЕТО, пост.№ 4/1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</si>
  <si>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</si>
  <si>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</si>
  <si>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</si>
  <si>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</si>
  <si>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</si>
  <si>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11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</si>
  <si>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</si>
  <si>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</si>
  <si>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</si>
  <si>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</si>
  <si>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101-0148</t>
  </si>
  <si>
    <t>Дюбели с калиброванной головкой (россыпью): 3х68,5 мм</t>
  </si>
  <si>
    <t xml:space="preserve">т
</t>
  </si>
  <si>
    <t xml:space="preserve">35060
</t>
  </si>
  <si>
    <t xml:space="preserve">83250,95
</t>
  </si>
  <si>
    <t>Среднее (08.05.1364, 08.05.1366.1)</t>
  </si>
  <si>
    <t>101-0244</t>
  </si>
  <si>
    <t>Замазка оконная на олифе</t>
  </si>
  <si>
    <t xml:space="preserve">8740
</t>
  </si>
  <si>
    <t xml:space="preserve">41110,19
</t>
  </si>
  <si>
    <t>Среднее (13.01.158, 13.01.159)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</si>
  <si>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</si>
  <si>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</si>
  <si>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</si>
  <si>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</si>
  <si>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</si>
  <si>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</si>
  <si>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101-0388</t>
  </si>
  <si>
    <t>Краски масляные земляные марки: МА-0115 мумия, сурик железный</t>
  </si>
  <si>
    <t xml:space="preserve">18320
</t>
  </si>
  <si>
    <t xml:space="preserve">62032,44
</t>
  </si>
  <si>
    <t>Среднее (14.01.051,14.01.826)</t>
  </si>
  <si>
    <t>101-0628</t>
  </si>
  <si>
    <t>Олифа комбинированная, марки: К-3</t>
  </si>
  <si>
    <t xml:space="preserve">30040
</t>
  </si>
  <si>
    <t xml:space="preserve">86272,67
</t>
  </si>
  <si>
    <t>ГК ЕТО №4/1 от 31.01.2014 г., п.376</t>
  </si>
  <si>
    <t>101-0807</t>
  </si>
  <si>
    <t>Проволока сварочная легированная диаметром: 4 мм</t>
  </si>
  <si>
    <t xml:space="preserve">10580
</t>
  </si>
  <si>
    <t xml:space="preserve">43747,17
</t>
  </si>
  <si>
    <t>ГК ЕТО №4/1 от 31.01.2014 г., п.119</t>
  </si>
  <si>
    <t>101-1245</t>
  </si>
  <si>
    <t>Стекло листовое площадью до 1,0 м2, 1 группы, толщиной 3 мм, марки: М5</t>
  </si>
  <si>
    <t xml:space="preserve">м2
</t>
  </si>
  <si>
    <t xml:space="preserve">20,2
</t>
  </si>
  <si>
    <t xml:space="preserve">89,63
</t>
  </si>
  <si>
    <t>ГК ЕТО №4/1 от 31.01.2014 г., п.379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</si>
  <si>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</si>
  <si>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</si>
  <si>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</si>
  <si>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</si>
  <si>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</si>
  <si>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</si>
  <si>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</si>
  <si>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</si>
  <si>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</si>
  <si>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</si>
  <si>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101-1628</t>
  </si>
  <si>
    <t>Сталь листовая углеродистая обыкновенного качества марки ВСт3пс5 толщиной: 8-20 мм</t>
  </si>
  <si>
    <t xml:space="preserve">5300
</t>
  </si>
  <si>
    <t xml:space="preserve">20597,57
</t>
  </si>
  <si>
    <t>Среднее (08.04.0204, 08.04.0206, 08.04.0212, 08.04.0213, 08.04.0214, 08.04.0215, 08.04.0216, 08.04.0218, 08.04.0213.1)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</si>
  <si>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</si>
  <si>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</si>
  <si>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</si>
  <si>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</si>
  <si>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</si>
  <si>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</si>
  <si>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</si>
  <si>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</si>
  <si>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</si>
  <si>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</si>
  <si>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</si>
  <si>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101-1757</t>
  </si>
  <si>
    <t>Ветошь</t>
  </si>
  <si>
    <t xml:space="preserve">7,02
</t>
  </si>
  <si>
    <t xml:space="preserve">35,6
</t>
  </si>
  <si>
    <t>26.10.030</t>
  </si>
  <si>
    <t>101-1805</t>
  </si>
  <si>
    <t>Гвозди строительные</t>
  </si>
  <si>
    <t xml:space="preserve">9190
</t>
  </si>
  <si>
    <t xml:space="preserve">33693,23
</t>
  </si>
  <si>
    <t>ГК ЕТО №4/1 от 31.01.2014 г., п.144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</si>
  <si>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</si>
  <si>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</si>
  <si>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</si>
  <si>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</si>
  <si>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</si>
  <si>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102-0263</t>
  </si>
  <si>
    <t>Фанера клееная марки ФК и ФБА, сорт В/ВВ толщиной: 5-7 мм</t>
  </si>
  <si>
    <t xml:space="preserve">6450
</t>
  </si>
  <si>
    <t xml:space="preserve">16935,29
</t>
  </si>
  <si>
    <t>Среднее (09.03.228/(0.006), 09.03.2281/(0.006))</t>
  </si>
  <si>
    <t>103-0013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</si>
  <si>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</si>
  <si>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 xml:space="preserve">м
</t>
  </si>
  <si>
    <t xml:space="preserve">9,44
</t>
  </si>
  <si>
    <t xml:space="preserve">31,41
</t>
  </si>
  <si>
    <t>ГК ЕТО №4/1 от 31.01.2014 г., п.183*1.28/1000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</si>
  <si>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</si>
  <si>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</si>
  <si>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12,3
</t>
  </si>
  <si>
    <t xml:space="preserve">40,74
</t>
  </si>
  <si>
    <t>ГК ЕТО №4/1 от 31.01.2014 г., п.183*1.66/1000</t>
  </si>
  <si>
    <t>103-0016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</si>
  <si>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</si>
  <si>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 xml:space="preserve">75,83
</t>
  </si>
  <si>
    <t>ГК ЕТО №4/1 от 31.01.2014 г., п.183*3.09/1000</t>
  </si>
  <si>
    <t>203-0259</t>
  </si>
  <si>
    <t>Штапик (раскладка) размером: 10х16 мм</t>
  </si>
  <si>
    <t xml:space="preserve">2
</t>
  </si>
  <si>
    <t xml:space="preserve">4,36
</t>
  </si>
  <si>
    <t>09.03.120</t>
  </si>
  <si>
    <t>301-0587</t>
  </si>
  <si>
    <t>Регистры отопительные из стальных электросварных труб диаметром нитки: 76 мм</t>
  </si>
  <si>
    <t xml:space="preserve">92,4
</t>
  </si>
  <si>
    <t xml:space="preserve">332,43
</t>
  </si>
  <si>
    <t>15.01.132*0.01421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</si>
  <si>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</si>
  <si>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</si>
  <si>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</si>
  <si>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</si>
  <si>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1455,24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</si>
  <si>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</si>
  <si>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</si>
  <si>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</si>
  <si>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</si>
  <si>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2182,89
</t>
  </si>
  <si>
    <t>08.01.420*0.0285</t>
  </si>
  <si>
    <t>302-0889</t>
  </si>
  <si>
    <t>Узлы укрупненные монтажные (трубопроводы) из стальных водогазопроводных : оцинкованных труб с гильзами для водоснабжения диаметром 25 мм</t>
  </si>
  <si>
    <t xml:space="preserve">64,25
</t>
  </si>
  <si>
    <t xml:space="preserve">184,82
</t>
  </si>
  <si>
    <t>ГК ЕТО №4/1 от 31.01.2014 г., п.299.1</t>
  </si>
  <si>
    <t>302-1134</t>
  </si>
  <si>
    <t>Вентили проходные муфтовые: 15KЧ18Р для воды, давлением 1,6 МПа (16 кгс/см2), диаметром 15 мм</t>
  </si>
  <si>
    <t xml:space="preserve">шт.
</t>
  </si>
  <si>
    <t xml:space="preserve">16,4
</t>
  </si>
  <si>
    <t xml:space="preserve">73,27
</t>
  </si>
  <si>
    <t>20.02.321</t>
  </si>
  <si>
    <t>302-1237</t>
  </si>
  <si>
    <t>Сгоны стальные с муфтой и контргайкой, диаметром: 20 мм</t>
  </si>
  <si>
    <t xml:space="preserve">18,6
</t>
  </si>
  <si>
    <t xml:space="preserve">34,48
</t>
  </si>
  <si>
    <t>20.06.962.2+20.06.160.2+20.06.163.2</t>
  </si>
  <si>
    <t>302-1301</t>
  </si>
  <si>
    <t>Краны водоразборные и туалетные</t>
  </si>
  <si>
    <t xml:space="preserve">29
</t>
  </si>
  <si>
    <t xml:space="preserve">80,35
</t>
  </si>
  <si>
    <t>21.06.101</t>
  </si>
  <si>
    <t>402-0002</t>
  </si>
  <si>
    <t>Раствор готовый кладочный цементный марки: 50</t>
  </si>
  <si>
    <t xml:space="preserve">627
</t>
  </si>
  <si>
    <t xml:space="preserve">2947,88
</t>
  </si>
  <si>
    <t>ГК ЕТО №4/1 от 31.01.2014 г., п.072</t>
  </si>
  <si>
    <t>411-0001</t>
  </si>
  <si>
    <t>Вода</t>
  </si>
  <si>
    <t xml:space="preserve">3,11
</t>
  </si>
  <si>
    <t xml:space="preserve">21,79
</t>
  </si>
  <si>
    <t>Среднее (26.01.015, 26.01.017)</t>
  </si>
  <si>
    <t>509-0968</t>
  </si>
  <si>
    <t>Прокладки из паронита марки ПМБ, толщиной: 1 мм, диаметром 150 мм</t>
  </si>
  <si>
    <t xml:space="preserve">1000 шт.
</t>
  </si>
  <si>
    <t xml:space="preserve">4910
</t>
  </si>
  <si>
    <t xml:space="preserve">34563,57
</t>
  </si>
  <si>
    <t>04.02.103</t>
  </si>
  <si>
    <t>ТСЦ-103-0049</t>
  </si>
  <si>
    <t>Трубы стальные сварные водогазопроводные с резьбой оцинкованные обыкновенные, диаметр условного прохода: 15 мм, толщина стенки 2,8 мм</t>
  </si>
  <si>
    <t xml:space="preserve">18,9
</t>
  </si>
  <si>
    <t xml:space="preserve">55,61
</t>
  </si>
  <si>
    <t>ТСЦ-103-0110</t>
  </si>
  <si>
    <t>Муфты прямые длинные из ковкого чугуна с цилиндрической резьбой максимальным условным проходом: 20 мм</t>
  </si>
  <si>
    <t xml:space="preserve">10 шт.
</t>
  </si>
  <si>
    <t xml:space="preserve">50,3
</t>
  </si>
  <si>
    <t xml:space="preserve">134,15
</t>
  </si>
  <si>
    <t>ТСЦ-302-1236</t>
  </si>
  <si>
    <t>Сгоны стальные с муфтой и контргайкой, диаметром: 15 мм</t>
  </si>
  <si>
    <t xml:space="preserve">17,6
</t>
  </si>
  <si>
    <t xml:space="preserve">27,97
</t>
  </si>
  <si>
    <t>ТСЦ-302-1237</t>
  </si>
  <si>
    <t>ТСЦ-302-1831</t>
  </si>
  <si>
    <t>Кран шаровой муфтовый 11Б27П1, диаметром: 15 мм</t>
  </si>
  <si>
    <t xml:space="preserve">29,3
</t>
  </si>
  <si>
    <t xml:space="preserve">74,81
</t>
  </si>
  <si>
    <t>ТСЦ-302-1832</t>
  </si>
  <si>
    <t>...</t>
  </si>
  <si>
    <t xml:space="preserve">43,5
</t>
  </si>
  <si>
    <t xml:space="preserve">116,32
</t>
  </si>
  <si>
    <t xml:space="preserve">   - Кран шаровой муфтовый 11Б27П1, диаметром: 20 мм</t>
  </si>
  <si>
    <t xml:space="preserve">   - Вентиль муфтовый 11Б27П1, диаметром: 20 мм</t>
  </si>
  <si>
    <t xml:space="preserve">   - Кран букса муфтовый 11Б27П1, диаметром: 20 мм</t>
  </si>
  <si>
    <t>ТСЦ-302-3234</t>
  </si>
  <si>
    <t>Контргайка</t>
  </si>
  <si>
    <t xml:space="preserve">2,41
</t>
  </si>
  <si>
    <t xml:space="preserve">17,57
</t>
  </si>
  <si>
    <t xml:space="preserve">          Неучтенные ресурсы</t>
  </si>
  <si>
    <t>103-9140</t>
  </si>
  <si>
    <t>Арматура муфтовая</t>
  </si>
  <si>
    <t>301-9050</t>
  </si>
  <si>
    <t>Водомеры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</si>
  <si>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</si>
  <si>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</si>
  <si>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</si>
  <si>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</si>
  <si>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</si>
  <si>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 ПРИЕМКЕ ВЫПОЛНЕННЫХ РАБОТ за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</si>
</sst>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7" xfId="23" applyNumberFormat="1" applyFont="1" applyBorder="1" applyAlignment="1">
      <alignment horizontal="center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51"/>
  <sheetViews>
    <sheetView showGridLines="0" tabSelected="1" topLeftCell="A112" workbookViewId="0">
      <selection activeCell="A115" sqref="A115:G115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219.47</v>
      </c>
      <c r="X14" s="27">
        <v>219.47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0.17</v>
      </c>
      <c r="X15" s="27">
        <v>0.17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69">
        <v>42004</v>
      </c>
      <c r="K19" s="107"/>
      <c r="L19" s="2" t="s">
        <v>65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584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67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11160.2/1000</f>
        <v>11.160200000000001</v>
      </c>
      <c r="I27" s="85"/>
      <c r="J27" s="35" t="s">
        <v>5</v>
      </c>
      <c r="K27" s="86">
        <f>80239.5/1000</f>
        <v>80.239500000000007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0.21963999999999997</v>
      </c>
      <c r="I30" s="85"/>
      <c r="J30" s="35" t="s">
        <v>7</v>
      </c>
      <c r="K30" s="86">
        <f>(X14+X15)/1000</f>
        <v>0.21963999999999997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2458</v>
      </c>
      <c r="Z30" s="71">
        <v>2513</v>
      </c>
      <c r="AA30" s="71">
        <v>1485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2458/1000</f>
        <v>2.4580000000000002</v>
      </c>
      <c r="I31" s="85"/>
      <c r="J31" s="35" t="s">
        <v>5</v>
      </c>
      <c r="K31" s="86">
        <f>27092/1000</f>
        <v>27.091999999999999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27092</v>
      </c>
      <c r="Z31" s="72">
        <v>23645</v>
      </c>
      <c r="AA31" s="72">
        <v>13060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3">
        <v>1</v>
      </c>
      <c r="B39" s="124">
        <v>2</v>
      </c>
      <c r="C39" s="125">
        <v>3</v>
      </c>
      <c r="D39" s="125">
        <v>4</v>
      </c>
      <c r="E39" s="126">
        <v>5</v>
      </c>
      <c r="F39" s="126">
        <v>6</v>
      </c>
      <c r="G39" s="126">
        <v>7</v>
      </c>
      <c r="H39" s="126">
        <v>8</v>
      </c>
      <c r="I39" s="126">
        <v>9</v>
      </c>
      <c r="J39" s="126">
        <v>10</v>
      </c>
      <c r="K39" s="126">
        <v>11</v>
      </c>
      <c r="L39" s="126">
        <v>12</v>
      </c>
      <c r="M39" s="126"/>
      <c r="N39" s="126"/>
      <c r="O39" s="126"/>
      <c r="P39" s="126"/>
      <c r="Q39" s="126"/>
      <c r="R39" s="126"/>
      <c r="S39" s="126"/>
      <c r="T39" s="126"/>
      <c r="U39" s="126"/>
      <c r="V39" s="126">
        <v>13</v>
      </c>
    </row>
    <row r="40" spans="1:22" ht="19.350000000000001" customHeight="1" x14ac:dyDescent="0.25">
      <c r="A40" s="127" t="s">
        <v>70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</row>
    <row r="41" spans="1:22" ht="91.2" x14ac:dyDescent="0.25">
      <c r="A41" s="129">
        <v>1</v>
      </c>
      <c r="B41" s="130">
        <v>1</v>
      </c>
      <c r="C41" s="131" t="s">
        <v>71</v>
      </c>
      <c r="D41" s="132" t="s">
        <v>72</v>
      </c>
      <c r="E41" s="133">
        <v>1119.57</v>
      </c>
      <c r="F41" s="134" t="s">
        <v>73</v>
      </c>
      <c r="G41" s="133" t="s">
        <v>74</v>
      </c>
      <c r="H41" s="133" t="s">
        <v>75</v>
      </c>
      <c r="I41" s="133" t="s">
        <v>76</v>
      </c>
      <c r="J41" s="133">
        <v>1</v>
      </c>
      <c r="K41" s="133" t="s">
        <v>77</v>
      </c>
      <c r="L41" s="134" t="s">
        <v>78</v>
      </c>
      <c r="M41" s="134"/>
      <c r="N41" s="134" t="s">
        <v>79</v>
      </c>
      <c r="O41" s="134"/>
      <c r="P41" s="134"/>
      <c r="Q41" s="134"/>
      <c r="R41" s="134"/>
      <c r="S41" s="134"/>
      <c r="T41" s="134"/>
      <c r="U41" s="134"/>
      <c r="V41" s="134">
        <v>7</v>
      </c>
    </row>
    <row r="42" spans="1:22" ht="68.400000000000006" x14ac:dyDescent="0.25">
      <c r="A42" s="135">
        <v>2</v>
      </c>
      <c r="B42" s="136">
        <v>2</v>
      </c>
      <c r="C42" s="137" t="s">
        <v>80</v>
      </c>
      <c r="D42" s="138" t="s">
        <v>81</v>
      </c>
      <c r="E42" s="139">
        <v>13.69</v>
      </c>
      <c r="F42" s="140">
        <v>13.69</v>
      </c>
      <c r="G42" s="139"/>
      <c r="H42" s="139" t="s">
        <v>82</v>
      </c>
      <c r="I42" s="139">
        <v>3</v>
      </c>
      <c r="J42" s="139"/>
      <c r="K42" s="139" t="s">
        <v>83</v>
      </c>
      <c r="L42" s="140">
        <v>34</v>
      </c>
      <c r="M42" s="140"/>
      <c r="N42" s="140" t="s">
        <v>79</v>
      </c>
      <c r="O42" s="140"/>
      <c r="P42" s="140"/>
      <c r="Q42" s="140"/>
      <c r="R42" s="140"/>
      <c r="S42" s="140"/>
      <c r="T42" s="140"/>
      <c r="U42" s="140"/>
      <c r="V42" s="140"/>
    </row>
    <row r="43" spans="1:22" ht="19.350000000000001" customHeight="1" x14ac:dyDescent="0.25">
      <c r="A43" s="127" t="s">
        <v>84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</row>
    <row r="44" spans="1:22" ht="68.400000000000006" x14ac:dyDescent="0.25">
      <c r="A44" s="129">
        <v>3</v>
      </c>
      <c r="B44" s="130">
        <v>3</v>
      </c>
      <c r="C44" s="131" t="s">
        <v>85</v>
      </c>
      <c r="D44" s="132" t="s">
        <v>86</v>
      </c>
      <c r="E44" s="133">
        <v>2250.2399999999998</v>
      </c>
      <c r="F44" s="134" t="s">
        <v>87</v>
      </c>
      <c r="G44" s="133" t="s">
        <v>88</v>
      </c>
      <c r="H44" s="133" t="s">
        <v>89</v>
      </c>
      <c r="I44" s="133" t="s">
        <v>90</v>
      </c>
      <c r="J44" s="133"/>
      <c r="K44" s="133" t="s">
        <v>91</v>
      </c>
      <c r="L44" s="134" t="s">
        <v>92</v>
      </c>
      <c r="M44" s="134"/>
      <c r="N44" s="134" t="s">
        <v>79</v>
      </c>
      <c r="O44" s="134"/>
      <c r="P44" s="134"/>
      <c r="Q44" s="134"/>
      <c r="R44" s="134"/>
      <c r="S44" s="134"/>
      <c r="T44" s="134"/>
      <c r="U44" s="134"/>
      <c r="V44" s="134"/>
    </row>
    <row r="45" spans="1:22" ht="68.400000000000006" x14ac:dyDescent="0.25">
      <c r="A45" s="129">
        <v>4</v>
      </c>
      <c r="B45" s="130">
        <v>4</v>
      </c>
      <c r="C45" s="131" t="s">
        <v>93</v>
      </c>
      <c r="D45" s="132" t="s">
        <v>94</v>
      </c>
      <c r="E45" s="133">
        <v>169.57</v>
      </c>
      <c r="F45" s="134">
        <v>169.57</v>
      </c>
      <c r="G45" s="133"/>
      <c r="H45" s="133" t="s">
        <v>95</v>
      </c>
      <c r="I45" s="133">
        <v>2</v>
      </c>
      <c r="J45" s="133"/>
      <c r="K45" s="133" t="s">
        <v>96</v>
      </c>
      <c r="L45" s="134">
        <v>19</v>
      </c>
      <c r="M45" s="134"/>
      <c r="N45" s="134" t="s">
        <v>79</v>
      </c>
      <c r="O45" s="134"/>
      <c r="P45" s="134"/>
      <c r="Q45" s="134"/>
      <c r="R45" s="134"/>
      <c r="S45" s="134"/>
      <c r="T45" s="134"/>
      <c r="U45" s="134"/>
      <c r="V45" s="134"/>
    </row>
    <row r="46" spans="1:22" ht="68.400000000000006" x14ac:dyDescent="0.25">
      <c r="A46" s="129">
        <v>5</v>
      </c>
      <c r="B46" s="130">
        <v>5</v>
      </c>
      <c r="C46" s="131" t="s">
        <v>80</v>
      </c>
      <c r="D46" s="132" t="s">
        <v>97</v>
      </c>
      <c r="E46" s="133">
        <v>13.69</v>
      </c>
      <c r="F46" s="134">
        <v>13.69</v>
      </c>
      <c r="G46" s="133"/>
      <c r="H46" s="133" t="s">
        <v>95</v>
      </c>
      <c r="I46" s="133">
        <v>2</v>
      </c>
      <c r="J46" s="133"/>
      <c r="K46" s="133" t="s">
        <v>98</v>
      </c>
      <c r="L46" s="134">
        <v>23</v>
      </c>
      <c r="M46" s="134"/>
      <c r="N46" s="134" t="s">
        <v>79</v>
      </c>
      <c r="O46" s="134"/>
      <c r="P46" s="134"/>
      <c r="Q46" s="134"/>
      <c r="R46" s="134"/>
      <c r="S46" s="134"/>
      <c r="T46" s="134"/>
      <c r="U46" s="134"/>
      <c r="V46" s="134"/>
    </row>
    <row r="47" spans="1:22" ht="68.400000000000006" x14ac:dyDescent="0.25">
      <c r="A47" s="129">
        <v>6</v>
      </c>
      <c r="B47" s="130">
        <v>6</v>
      </c>
      <c r="C47" s="131" t="s">
        <v>99</v>
      </c>
      <c r="D47" s="132" t="s">
        <v>86</v>
      </c>
      <c r="E47" s="133">
        <v>3759.44</v>
      </c>
      <c r="F47" s="134" t="s">
        <v>100</v>
      </c>
      <c r="G47" s="133">
        <v>10.32</v>
      </c>
      <c r="H47" s="133" t="s">
        <v>101</v>
      </c>
      <c r="I47" s="133" t="s">
        <v>102</v>
      </c>
      <c r="J47" s="133"/>
      <c r="K47" s="133" t="s">
        <v>103</v>
      </c>
      <c r="L47" s="134" t="s">
        <v>104</v>
      </c>
      <c r="M47" s="134"/>
      <c r="N47" s="134" t="s">
        <v>79</v>
      </c>
      <c r="O47" s="134"/>
      <c r="P47" s="134"/>
      <c r="Q47" s="134"/>
      <c r="R47" s="134"/>
      <c r="S47" s="134"/>
      <c r="T47" s="134"/>
      <c r="U47" s="134"/>
      <c r="V47" s="134">
        <v>1</v>
      </c>
    </row>
    <row r="48" spans="1:22" ht="34.200000000000003" x14ac:dyDescent="0.25">
      <c r="A48" s="129">
        <v>7</v>
      </c>
      <c r="B48" s="130">
        <v>7</v>
      </c>
      <c r="C48" s="131" t="s">
        <v>105</v>
      </c>
      <c r="D48" s="132" t="s">
        <v>106</v>
      </c>
      <c r="E48" s="133">
        <v>2.41</v>
      </c>
      <c r="F48" s="134" t="s">
        <v>107</v>
      </c>
      <c r="G48" s="133"/>
      <c r="H48" s="133">
        <v>2</v>
      </c>
      <c r="I48" s="133" t="s">
        <v>108</v>
      </c>
      <c r="J48" s="133"/>
      <c r="K48" s="133">
        <v>18</v>
      </c>
      <c r="L48" s="134" t="s">
        <v>109</v>
      </c>
      <c r="M48" s="134"/>
      <c r="N48" s="134" t="s">
        <v>110</v>
      </c>
      <c r="O48" s="134"/>
      <c r="P48" s="134"/>
      <c r="Q48" s="134"/>
      <c r="R48" s="134"/>
      <c r="S48" s="134"/>
      <c r="T48" s="134"/>
      <c r="U48" s="134"/>
      <c r="V48" s="134"/>
    </row>
    <row r="49" spans="1:22" ht="57" x14ac:dyDescent="0.25">
      <c r="A49" s="135">
        <v>8</v>
      </c>
      <c r="B49" s="136">
        <v>8</v>
      </c>
      <c r="C49" s="137" t="s">
        <v>111</v>
      </c>
      <c r="D49" s="138" t="s">
        <v>112</v>
      </c>
      <c r="E49" s="139">
        <v>50.3</v>
      </c>
      <c r="F49" s="140" t="s">
        <v>113</v>
      </c>
      <c r="G49" s="139"/>
      <c r="H49" s="139">
        <v>5</v>
      </c>
      <c r="I49" s="139" t="s">
        <v>114</v>
      </c>
      <c r="J49" s="139"/>
      <c r="K49" s="139">
        <v>13</v>
      </c>
      <c r="L49" s="140" t="s">
        <v>115</v>
      </c>
      <c r="M49" s="140"/>
      <c r="N49" s="140" t="s">
        <v>110</v>
      </c>
      <c r="O49" s="140"/>
      <c r="P49" s="140"/>
      <c r="Q49" s="140"/>
      <c r="R49" s="140"/>
      <c r="S49" s="140"/>
      <c r="T49" s="140"/>
      <c r="U49" s="140"/>
      <c r="V49" s="140"/>
    </row>
    <row r="50" spans="1:22" ht="19.350000000000001" customHeight="1" x14ac:dyDescent="0.25">
      <c r="A50" s="127" t="s">
        <v>116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</row>
    <row r="51" spans="1:22" ht="79.8" x14ac:dyDescent="0.25">
      <c r="A51" s="129">
        <v>9</v>
      </c>
      <c r="B51" s="130">
        <v>9</v>
      </c>
      <c r="C51" s="131" t="s">
        <v>117</v>
      </c>
      <c r="D51" s="132" t="s">
        <v>86</v>
      </c>
      <c r="E51" s="133">
        <v>1661.05</v>
      </c>
      <c r="F51" s="134" t="s">
        <v>118</v>
      </c>
      <c r="G51" s="133">
        <v>2.58</v>
      </c>
      <c r="H51" s="133" t="s">
        <v>119</v>
      </c>
      <c r="I51" s="133" t="s">
        <v>120</v>
      </c>
      <c r="J51" s="133"/>
      <c r="K51" s="133" t="s">
        <v>121</v>
      </c>
      <c r="L51" s="134" t="s">
        <v>122</v>
      </c>
      <c r="M51" s="134"/>
      <c r="N51" s="134" t="s">
        <v>79</v>
      </c>
      <c r="O51" s="134"/>
      <c r="P51" s="134"/>
      <c r="Q51" s="134"/>
      <c r="R51" s="134"/>
      <c r="S51" s="134"/>
      <c r="T51" s="134"/>
      <c r="U51" s="134"/>
      <c r="V51" s="134"/>
    </row>
    <row r="52" spans="1:22" ht="57" x14ac:dyDescent="0.25">
      <c r="A52" s="135">
        <v>10</v>
      </c>
      <c r="B52" s="136">
        <v>10</v>
      </c>
      <c r="C52" s="137" t="s">
        <v>123</v>
      </c>
      <c r="D52" s="138" t="s">
        <v>124</v>
      </c>
      <c r="E52" s="139">
        <v>2.02</v>
      </c>
      <c r="F52" s="140">
        <v>2.02</v>
      </c>
      <c r="G52" s="139"/>
      <c r="H52" s="139"/>
      <c r="I52" s="139"/>
      <c r="J52" s="139"/>
      <c r="K52" s="139" t="s">
        <v>125</v>
      </c>
      <c r="L52" s="140">
        <v>3</v>
      </c>
      <c r="M52" s="140"/>
      <c r="N52" s="140" t="s">
        <v>79</v>
      </c>
      <c r="O52" s="140"/>
      <c r="P52" s="140"/>
      <c r="Q52" s="140"/>
      <c r="R52" s="140"/>
      <c r="S52" s="140"/>
      <c r="T52" s="140"/>
      <c r="U52" s="140"/>
      <c r="V52" s="140"/>
    </row>
    <row r="53" spans="1:22" ht="19.350000000000001" customHeight="1" x14ac:dyDescent="0.25">
      <c r="A53" s="127" t="s">
        <v>126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</row>
    <row r="54" spans="1:22" ht="79.8" x14ac:dyDescent="0.25">
      <c r="A54" s="135">
        <v>11</v>
      </c>
      <c r="B54" s="136">
        <v>11</v>
      </c>
      <c r="C54" s="137" t="s">
        <v>127</v>
      </c>
      <c r="D54" s="138" t="s">
        <v>128</v>
      </c>
      <c r="E54" s="139">
        <v>6345.09</v>
      </c>
      <c r="F54" s="140" t="s">
        <v>129</v>
      </c>
      <c r="G54" s="139" t="s">
        <v>130</v>
      </c>
      <c r="H54" s="139" t="s">
        <v>131</v>
      </c>
      <c r="I54" s="139" t="s">
        <v>132</v>
      </c>
      <c r="J54" s="139">
        <v>3</v>
      </c>
      <c r="K54" s="139" t="s">
        <v>133</v>
      </c>
      <c r="L54" s="140" t="s">
        <v>134</v>
      </c>
      <c r="M54" s="140"/>
      <c r="N54" s="140" t="s">
        <v>79</v>
      </c>
      <c r="O54" s="140"/>
      <c r="P54" s="140"/>
      <c r="Q54" s="140"/>
      <c r="R54" s="140"/>
      <c r="S54" s="140"/>
      <c r="T54" s="140"/>
      <c r="U54" s="140"/>
      <c r="V54" s="140" t="s">
        <v>135</v>
      </c>
    </row>
    <row r="55" spans="1:22" ht="19.350000000000001" customHeight="1" x14ac:dyDescent="0.25">
      <c r="A55" s="127" t="s">
        <v>136</v>
      </c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</row>
    <row r="56" spans="1:22" ht="18.45" customHeight="1" x14ac:dyDescent="0.25">
      <c r="A56" s="141" t="s">
        <v>137</v>
      </c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</row>
    <row r="57" spans="1:22" ht="57" x14ac:dyDescent="0.25">
      <c r="A57" s="129">
        <v>12</v>
      </c>
      <c r="B57" s="130">
        <v>12</v>
      </c>
      <c r="C57" s="131" t="s">
        <v>138</v>
      </c>
      <c r="D57" s="132" t="s">
        <v>139</v>
      </c>
      <c r="E57" s="133">
        <v>508.07</v>
      </c>
      <c r="F57" s="134" t="s">
        <v>140</v>
      </c>
      <c r="G57" s="133">
        <v>1.03</v>
      </c>
      <c r="H57" s="133" t="s">
        <v>141</v>
      </c>
      <c r="I57" s="133" t="s">
        <v>142</v>
      </c>
      <c r="J57" s="133">
        <v>1</v>
      </c>
      <c r="K57" s="133" t="s">
        <v>143</v>
      </c>
      <c r="L57" s="134" t="s">
        <v>144</v>
      </c>
      <c r="M57" s="134"/>
      <c r="N57" s="134" t="s">
        <v>79</v>
      </c>
      <c r="O57" s="134"/>
      <c r="P57" s="134"/>
      <c r="Q57" s="134"/>
      <c r="R57" s="134"/>
      <c r="S57" s="134"/>
      <c r="T57" s="134"/>
      <c r="U57" s="134"/>
      <c r="V57" s="134">
        <v>3</v>
      </c>
    </row>
    <row r="58" spans="1:22" ht="18.45" customHeight="1" x14ac:dyDescent="0.25">
      <c r="A58" s="141" t="s">
        <v>145</v>
      </c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</row>
    <row r="59" spans="1:22" ht="125.4" x14ac:dyDescent="0.25">
      <c r="A59" s="129">
        <v>13</v>
      </c>
      <c r="B59" s="130">
        <v>13</v>
      </c>
      <c r="C59" s="131" t="s">
        <v>146</v>
      </c>
      <c r="D59" s="132" t="s">
        <v>147</v>
      </c>
      <c r="E59" s="133">
        <v>7.98</v>
      </c>
      <c r="F59" s="134" t="s">
        <v>148</v>
      </c>
      <c r="G59" s="133">
        <v>1.29</v>
      </c>
      <c r="H59" s="133" t="s">
        <v>149</v>
      </c>
      <c r="I59" s="133" t="s">
        <v>150</v>
      </c>
      <c r="J59" s="133">
        <v>1</v>
      </c>
      <c r="K59" s="133" t="s">
        <v>151</v>
      </c>
      <c r="L59" s="134" t="s">
        <v>152</v>
      </c>
      <c r="M59" s="134"/>
      <c r="N59" s="134" t="s">
        <v>79</v>
      </c>
      <c r="O59" s="134"/>
      <c r="P59" s="134"/>
      <c r="Q59" s="134"/>
      <c r="R59" s="134"/>
      <c r="S59" s="134"/>
      <c r="T59" s="134"/>
      <c r="U59" s="134"/>
      <c r="V59" s="134">
        <v>7</v>
      </c>
    </row>
    <row r="60" spans="1:22" ht="68.400000000000006" x14ac:dyDescent="0.25">
      <c r="A60" s="129">
        <v>14</v>
      </c>
      <c r="B60" s="130">
        <v>14</v>
      </c>
      <c r="C60" s="131" t="s">
        <v>153</v>
      </c>
      <c r="D60" s="132" t="s">
        <v>154</v>
      </c>
      <c r="E60" s="133">
        <v>7703.27</v>
      </c>
      <c r="F60" s="134" t="s">
        <v>155</v>
      </c>
      <c r="G60" s="133" t="s">
        <v>156</v>
      </c>
      <c r="H60" s="133" t="s">
        <v>157</v>
      </c>
      <c r="I60" s="133" t="s">
        <v>158</v>
      </c>
      <c r="J60" s="133"/>
      <c r="K60" s="133" t="s">
        <v>159</v>
      </c>
      <c r="L60" s="134" t="s">
        <v>160</v>
      </c>
      <c r="M60" s="134"/>
      <c r="N60" s="134" t="s">
        <v>79</v>
      </c>
      <c r="O60" s="134"/>
      <c r="P60" s="134"/>
      <c r="Q60" s="134"/>
      <c r="R60" s="134"/>
      <c r="S60" s="134"/>
      <c r="T60" s="134"/>
      <c r="U60" s="134"/>
      <c r="V60" s="134">
        <v>1</v>
      </c>
    </row>
    <row r="61" spans="1:22" ht="45.6" x14ac:dyDescent="0.25">
      <c r="A61" s="135">
        <v>15</v>
      </c>
      <c r="B61" s="136">
        <v>15</v>
      </c>
      <c r="C61" s="137" t="s">
        <v>161</v>
      </c>
      <c r="D61" s="138" t="s">
        <v>162</v>
      </c>
      <c r="E61" s="139">
        <v>17.600000000000001</v>
      </c>
      <c r="F61" s="140" t="s">
        <v>163</v>
      </c>
      <c r="G61" s="139"/>
      <c r="H61" s="139">
        <v>35</v>
      </c>
      <c r="I61" s="139" t="s">
        <v>164</v>
      </c>
      <c r="J61" s="139"/>
      <c r="K61" s="139">
        <v>56</v>
      </c>
      <c r="L61" s="140" t="s">
        <v>165</v>
      </c>
      <c r="M61" s="140"/>
      <c r="N61" s="140" t="s">
        <v>110</v>
      </c>
      <c r="O61" s="140"/>
      <c r="P61" s="140"/>
      <c r="Q61" s="140"/>
      <c r="R61" s="140"/>
      <c r="S61" s="140"/>
      <c r="T61" s="140"/>
      <c r="U61" s="140"/>
      <c r="V61" s="140"/>
    </row>
    <row r="62" spans="1:22" ht="19.350000000000001" customHeight="1" x14ac:dyDescent="0.25">
      <c r="A62" s="127" t="s">
        <v>166</v>
      </c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</row>
    <row r="63" spans="1:22" ht="18.45" customHeight="1" x14ac:dyDescent="0.25">
      <c r="A63" s="141" t="s">
        <v>167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</row>
    <row r="64" spans="1:22" ht="79.8" x14ac:dyDescent="0.25">
      <c r="A64" s="129">
        <v>16</v>
      </c>
      <c r="B64" s="130">
        <v>16</v>
      </c>
      <c r="C64" s="131" t="s">
        <v>168</v>
      </c>
      <c r="D64" s="132" t="s">
        <v>169</v>
      </c>
      <c r="E64" s="133">
        <v>2435.67</v>
      </c>
      <c r="F64" s="134" t="s">
        <v>170</v>
      </c>
      <c r="G64" s="133" t="s">
        <v>74</v>
      </c>
      <c r="H64" s="133" t="s">
        <v>171</v>
      </c>
      <c r="I64" s="133" t="s">
        <v>172</v>
      </c>
      <c r="J64" s="133" t="s">
        <v>173</v>
      </c>
      <c r="K64" s="133" t="s">
        <v>174</v>
      </c>
      <c r="L64" s="134" t="s">
        <v>175</v>
      </c>
      <c r="M64" s="134"/>
      <c r="N64" s="134" t="s">
        <v>79</v>
      </c>
      <c r="O64" s="134"/>
      <c r="P64" s="134"/>
      <c r="Q64" s="134"/>
      <c r="R64" s="134"/>
      <c r="S64" s="134"/>
      <c r="T64" s="134"/>
      <c r="U64" s="134"/>
      <c r="V64" s="134" t="s">
        <v>176</v>
      </c>
    </row>
    <row r="65" spans="1:22" ht="68.400000000000006" x14ac:dyDescent="0.25">
      <c r="A65" s="129">
        <v>17</v>
      </c>
      <c r="B65" s="130">
        <v>17</v>
      </c>
      <c r="C65" s="131" t="s">
        <v>177</v>
      </c>
      <c r="D65" s="132" t="s">
        <v>178</v>
      </c>
      <c r="E65" s="133">
        <v>1010.59</v>
      </c>
      <c r="F65" s="134" t="s">
        <v>179</v>
      </c>
      <c r="G65" s="133">
        <v>5.16</v>
      </c>
      <c r="H65" s="133" t="s">
        <v>180</v>
      </c>
      <c r="I65" s="133" t="s">
        <v>181</v>
      </c>
      <c r="J65" s="133"/>
      <c r="K65" s="133" t="s">
        <v>182</v>
      </c>
      <c r="L65" s="134" t="s">
        <v>183</v>
      </c>
      <c r="M65" s="134"/>
      <c r="N65" s="134" t="s">
        <v>79</v>
      </c>
      <c r="O65" s="134"/>
      <c r="P65" s="134"/>
      <c r="Q65" s="134"/>
      <c r="R65" s="134"/>
      <c r="S65" s="134"/>
      <c r="T65" s="134"/>
      <c r="U65" s="134"/>
      <c r="V65" s="134">
        <v>1</v>
      </c>
    </row>
    <row r="66" spans="1:22" ht="45.6" x14ac:dyDescent="0.25">
      <c r="A66" s="135">
        <v>18</v>
      </c>
      <c r="B66" s="136">
        <v>18</v>
      </c>
      <c r="C66" s="137" t="s">
        <v>184</v>
      </c>
      <c r="D66" s="138" t="s">
        <v>162</v>
      </c>
      <c r="E66" s="139">
        <v>43.5</v>
      </c>
      <c r="F66" s="140" t="s">
        <v>185</v>
      </c>
      <c r="G66" s="139"/>
      <c r="H66" s="139">
        <v>87</v>
      </c>
      <c r="I66" s="139" t="s">
        <v>186</v>
      </c>
      <c r="J66" s="139"/>
      <c r="K66" s="139">
        <v>233</v>
      </c>
      <c r="L66" s="140" t="s">
        <v>187</v>
      </c>
      <c r="M66" s="140"/>
      <c r="N66" s="140" t="s">
        <v>110</v>
      </c>
      <c r="O66" s="140"/>
      <c r="P66" s="140"/>
      <c r="Q66" s="140"/>
      <c r="R66" s="140"/>
      <c r="S66" s="140"/>
      <c r="T66" s="140"/>
      <c r="U66" s="140"/>
      <c r="V66" s="140"/>
    </row>
    <row r="67" spans="1:22" ht="19.350000000000001" customHeight="1" x14ac:dyDescent="0.25">
      <c r="A67" s="127" t="s">
        <v>188</v>
      </c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</row>
    <row r="68" spans="1:22" ht="18.45" customHeight="1" x14ac:dyDescent="0.25">
      <c r="A68" s="141" t="s">
        <v>189</v>
      </c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</row>
    <row r="69" spans="1:22" ht="79.8" x14ac:dyDescent="0.25">
      <c r="A69" s="135">
        <v>19</v>
      </c>
      <c r="B69" s="136">
        <v>19</v>
      </c>
      <c r="C69" s="137" t="s">
        <v>168</v>
      </c>
      <c r="D69" s="138" t="s">
        <v>86</v>
      </c>
      <c r="E69" s="139">
        <v>2435.67</v>
      </c>
      <c r="F69" s="140" t="s">
        <v>170</v>
      </c>
      <c r="G69" s="139" t="s">
        <v>74</v>
      </c>
      <c r="H69" s="139" t="s">
        <v>190</v>
      </c>
      <c r="I69" s="139" t="s">
        <v>191</v>
      </c>
      <c r="J69" s="139">
        <v>1</v>
      </c>
      <c r="K69" s="139" t="s">
        <v>192</v>
      </c>
      <c r="L69" s="140" t="s">
        <v>193</v>
      </c>
      <c r="M69" s="140"/>
      <c r="N69" s="140" t="s">
        <v>79</v>
      </c>
      <c r="O69" s="140"/>
      <c r="P69" s="140"/>
      <c r="Q69" s="140"/>
      <c r="R69" s="140"/>
      <c r="S69" s="140"/>
      <c r="T69" s="140"/>
      <c r="U69" s="140"/>
      <c r="V69" s="140">
        <v>3</v>
      </c>
    </row>
    <row r="70" spans="1:22" ht="19.350000000000001" customHeight="1" x14ac:dyDescent="0.25">
      <c r="A70" s="127" t="s">
        <v>194</v>
      </c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</row>
    <row r="71" spans="1:22" ht="18.45" customHeight="1" x14ac:dyDescent="0.25">
      <c r="A71" s="141" t="s">
        <v>195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</row>
    <row r="72" spans="1:22" ht="57" x14ac:dyDescent="0.25">
      <c r="A72" s="129">
        <v>20</v>
      </c>
      <c r="B72" s="130">
        <v>20</v>
      </c>
      <c r="C72" s="131" t="s">
        <v>138</v>
      </c>
      <c r="D72" s="132" t="s">
        <v>112</v>
      </c>
      <c r="E72" s="133">
        <v>508.07</v>
      </c>
      <c r="F72" s="134" t="s">
        <v>140</v>
      </c>
      <c r="G72" s="133">
        <v>1.03</v>
      </c>
      <c r="H72" s="133" t="s">
        <v>196</v>
      </c>
      <c r="I72" s="133" t="s">
        <v>197</v>
      </c>
      <c r="J72" s="133"/>
      <c r="K72" s="133" t="s">
        <v>198</v>
      </c>
      <c r="L72" s="134" t="s">
        <v>199</v>
      </c>
      <c r="M72" s="134"/>
      <c r="N72" s="134" t="s">
        <v>79</v>
      </c>
      <c r="O72" s="134"/>
      <c r="P72" s="134"/>
      <c r="Q72" s="134"/>
      <c r="R72" s="134"/>
      <c r="S72" s="134"/>
      <c r="T72" s="134"/>
      <c r="U72" s="134"/>
      <c r="V72" s="134">
        <v>1</v>
      </c>
    </row>
    <row r="73" spans="1:22" ht="18.45" customHeight="1" x14ac:dyDescent="0.25">
      <c r="A73" s="141" t="s">
        <v>167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</row>
    <row r="74" spans="1:22" ht="91.2" x14ac:dyDescent="0.25">
      <c r="A74" s="129">
        <v>21</v>
      </c>
      <c r="B74" s="130">
        <v>21</v>
      </c>
      <c r="C74" s="131" t="s">
        <v>200</v>
      </c>
      <c r="D74" s="132" t="s">
        <v>201</v>
      </c>
      <c r="E74" s="133">
        <v>80.05</v>
      </c>
      <c r="F74" s="134" t="s">
        <v>202</v>
      </c>
      <c r="G74" s="133">
        <v>5.04</v>
      </c>
      <c r="H74" s="133" t="s">
        <v>203</v>
      </c>
      <c r="I74" s="133" t="s">
        <v>204</v>
      </c>
      <c r="J74" s="133">
        <v>20</v>
      </c>
      <c r="K74" s="133" t="s">
        <v>205</v>
      </c>
      <c r="L74" s="134" t="s">
        <v>206</v>
      </c>
      <c r="M74" s="134"/>
      <c r="N74" s="134" t="s">
        <v>79</v>
      </c>
      <c r="O74" s="134"/>
      <c r="P74" s="134"/>
      <c r="Q74" s="134"/>
      <c r="R74" s="134"/>
      <c r="S74" s="134"/>
      <c r="T74" s="134"/>
      <c r="U74" s="134"/>
      <c r="V74" s="134">
        <v>106</v>
      </c>
    </row>
    <row r="75" spans="1:22" ht="79.8" x14ac:dyDescent="0.25">
      <c r="A75" s="135">
        <v>22</v>
      </c>
      <c r="B75" s="136">
        <v>22</v>
      </c>
      <c r="C75" s="137" t="s">
        <v>207</v>
      </c>
      <c r="D75" s="138" t="s">
        <v>208</v>
      </c>
      <c r="E75" s="139">
        <v>18.899999999999999</v>
      </c>
      <c r="F75" s="140" t="s">
        <v>209</v>
      </c>
      <c r="G75" s="139"/>
      <c r="H75" s="139">
        <v>8</v>
      </c>
      <c r="I75" s="139" t="s">
        <v>210</v>
      </c>
      <c r="J75" s="139"/>
      <c r="K75" s="139">
        <v>22</v>
      </c>
      <c r="L75" s="140" t="s">
        <v>211</v>
      </c>
      <c r="M75" s="140"/>
      <c r="N75" s="140" t="s">
        <v>110</v>
      </c>
      <c r="O75" s="140"/>
      <c r="P75" s="140"/>
      <c r="Q75" s="140"/>
      <c r="R75" s="140"/>
      <c r="S75" s="140"/>
      <c r="T75" s="140"/>
      <c r="U75" s="140"/>
      <c r="V75" s="140"/>
    </row>
    <row r="76" spans="1:22" ht="19.350000000000001" customHeight="1" x14ac:dyDescent="0.25">
      <c r="A76" s="127" t="s">
        <v>212</v>
      </c>
      <c r="B76" s="128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</row>
    <row r="77" spans="1:22" ht="18.45" customHeight="1" x14ac:dyDescent="0.25">
      <c r="A77" s="141" t="s">
        <v>213</v>
      </c>
      <c r="B77" s="142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</row>
    <row r="78" spans="1:22" ht="57" x14ac:dyDescent="0.25">
      <c r="A78" s="135">
        <v>23</v>
      </c>
      <c r="B78" s="136">
        <v>23</v>
      </c>
      <c r="C78" s="137" t="s">
        <v>138</v>
      </c>
      <c r="D78" s="138" t="s">
        <v>112</v>
      </c>
      <c r="E78" s="139">
        <v>508.07</v>
      </c>
      <c r="F78" s="140" t="s">
        <v>140</v>
      </c>
      <c r="G78" s="139">
        <v>1.03</v>
      </c>
      <c r="H78" s="139" t="s">
        <v>196</v>
      </c>
      <c r="I78" s="139" t="s">
        <v>197</v>
      </c>
      <c r="J78" s="139"/>
      <c r="K78" s="139" t="s">
        <v>198</v>
      </c>
      <c r="L78" s="140" t="s">
        <v>199</v>
      </c>
      <c r="M78" s="140"/>
      <c r="N78" s="140" t="s">
        <v>79</v>
      </c>
      <c r="O78" s="140"/>
      <c r="P78" s="140"/>
      <c r="Q78" s="140"/>
      <c r="R78" s="140"/>
      <c r="S78" s="140"/>
      <c r="T78" s="140"/>
      <c r="U78" s="140"/>
      <c r="V78" s="140">
        <v>1</v>
      </c>
    </row>
    <row r="79" spans="1:22" ht="19.350000000000001" customHeight="1" x14ac:dyDescent="0.25">
      <c r="A79" s="127" t="s">
        <v>214</v>
      </c>
      <c r="B79" s="128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</row>
    <row r="80" spans="1:22" ht="18.45" customHeight="1" x14ac:dyDescent="0.25">
      <c r="A80" s="141" t="s">
        <v>215</v>
      </c>
      <c r="B80" s="142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</row>
    <row r="81" spans="1:22" ht="57" x14ac:dyDescent="0.25">
      <c r="A81" s="129">
        <v>24</v>
      </c>
      <c r="B81" s="130">
        <v>24</v>
      </c>
      <c r="C81" s="131" t="s">
        <v>216</v>
      </c>
      <c r="D81" s="132" t="s">
        <v>217</v>
      </c>
      <c r="E81" s="133">
        <v>376.5</v>
      </c>
      <c r="F81" s="134" t="s">
        <v>218</v>
      </c>
      <c r="G81" s="133">
        <v>1.03</v>
      </c>
      <c r="H81" s="133" t="s">
        <v>219</v>
      </c>
      <c r="I81" s="133" t="s">
        <v>220</v>
      </c>
      <c r="J81" s="133"/>
      <c r="K81" s="133" t="s">
        <v>221</v>
      </c>
      <c r="L81" s="134" t="s">
        <v>222</v>
      </c>
      <c r="M81" s="134"/>
      <c r="N81" s="134" t="s">
        <v>79</v>
      </c>
      <c r="O81" s="134"/>
      <c r="P81" s="134"/>
      <c r="Q81" s="134"/>
      <c r="R81" s="134"/>
      <c r="S81" s="134"/>
      <c r="T81" s="134"/>
      <c r="U81" s="134"/>
      <c r="V81" s="134"/>
    </row>
    <row r="82" spans="1:22" ht="18.45" customHeight="1" x14ac:dyDescent="0.25">
      <c r="A82" s="141" t="s">
        <v>167</v>
      </c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</row>
    <row r="83" spans="1:22" ht="79.8" x14ac:dyDescent="0.25">
      <c r="A83" s="129">
        <v>25</v>
      </c>
      <c r="B83" s="130">
        <v>25</v>
      </c>
      <c r="C83" s="131" t="s">
        <v>168</v>
      </c>
      <c r="D83" s="132" t="s">
        <v>223</v>
      </c>
      <c r="E83" s="133">
        <v>2435.67</v>
      </c>
      <c r="F83" s="134" t="s">
        <v>170</v>
      </c>
      <c r="G83" s="133" t="s">
        <v>74</v>
      </c>
      <c r="H83" s="133" t="s">
        <v>224</v>
      </c>
      <c r="I83" s="133" t="s">
        <v>225</v>
      </c>
      <c r="J83" s="133">
        <v>1</v>
      </c>
      <c r="K83" s="133" t="s">
        <v>226</v>
      </c>
      <c r="L83" s="134" t="s">
        <v>227</v>
      </c>
      <c r="M83" s="134"/>
      <c r="N83" s="134" t="s">
        <v>79</v>
      </c>
      <c r="O83" s="134"/>
      <c r="P83" s="134"/>
      <c r="Q83" s="134"/>
      <c r="R83" s="134"/>
      <c r="S83" s="134"/>
      <c r="T83" s="134"/>
      <c r="U83" s="134"/>
      <c r="V83" s="134">
        <v>5</v>
      </c>
    </row>
    <row r="84" spans="1:22" ht="68.400000000000006" x14ac:dyDescent="0.25">
      <c r="A84" s="129">
        <v>26</v>
      </c>
      <c r="B84" s="130">
        <v>26</v>
      </c>
      <c r="C84" s="131" t="s">
        <v>177</v>
      </c>
      <c r="D84" s="132" t="s">
        <v>178</v>
      </c>
      <c r="E84" s="133">
        <v>1010.59</v>
      </c>
      <c r="F84" s="134" t="s">
        <v>179</v>
      </c>
      <c r="G84" s="133">
        <v>5.16</v>
      </c>
      <c r="H84" s="133" t="s">
        <v>180</v>
      </c>
      <c r="I84" s="133" t="s">
        <v>181</v>
      </c>
      <c r="J84" s="133"/>
      <c r="K84" s="133" t="s">
        <v>182</v>
      </c>
      <c r="L84" s="134" t="s">
        <v>183</v>
      </c>
      <c r="M84" s="134"/>
      <c r="N84" s="134" t="s">
        <v>79</v>
      </c>
      <c r="O84" s="134"/>
      <c r="P84" s="134"/>
      <c r="Q84" s="134"/>
      <c r="R84" s="134"/>
      <c r="S84" s="134"/>
      <c r="T84" s="134"/>
      <c r="U84" s="134"/>
      <c r="V84" s="134">
        <v>1</v>
      </c>
    </row>
    <row r="85" spans="1:22" ht="45.6" x14ac:dyDescent="0.25">
      <c r="A85" s="129">
        <v>27</v>
      </c>
      <c r="B85" s="130">
        <v>27</v>
      </c>
      <c r="C85" s="131" t="s">
        <v>228</v>
      </c>
      <c r="D85" s="132" t="s">
        <v>106</v>
      </c>
      <c r="E85" s="133">
        <v>43.5</v>
      </c>
      <c r="F85" s="134" t="s">
        <v>185</v>
      </c>
      <c r="G85" s="133"/>
      <c r="H85" s="133">
        <v>44</v>
      </c>
      <c r="I85" s="133" t="s">
        <v>229</v>
      </c>
      <c r="J85" s="133"/>
      <c r="K85" s="133">
        <v>116</v>
      </c>
      <c r="L85" s="134" t="s">
        <v>230</v>
      </c>
      <c r="M85" s="134"/>
      <c r="N85" s="134" t="s">
        <v>110</v>
      </c>
      <c r="O85" s="134"/>
      <c r="P85" s="134"/>
      <c r="Q85" s="134"/>
      <c r="R85" s="134"/>
      <c r="S85" s="134"/>
      <c r="T85" s="134"/>
      <c r="U85" s="134"/>
      <c r="V85" s="134"/>
    </row>
    <row r="86" spans="1:22" ht="45.6" x14ac:dyDescent="0.25">
      <c r="A86" s="129">
        <v>28</v>
      </c>
      <c r="B86" s="130">
        <v>28</v>
      </c>
      <c r="C86" s="131" t="s">
        <v>231</v>
      </c>
      <c r="D86" s="132" t="s">
        <v>106</v>
      </c>
      <c r="E86" s="133">
        <v>29.3</v>
      </c>
      <c r="F86" s="134" t="s">
        <v>232</v>
      </c>
      <c r="G86" s="133"/>
      <c r="H86" s="133">
        <v>29</v>
      </c>
      <c r="I86" s="133" t="s">
        <v>233</v>
      </c>
      <c r="J86" s="133"/>
      <c r="K86" s="133">
        <v>75</v>
      </c>
      <c r="L86" s="134" t="s">
        <v>234</v>
      </c>
      <c r="M86" s="134"/>
      <c r="N86" s="134" t="s">
        <v>110</v>
      </c>
      <c r="O86" s="134"/>
      <c r="P86" s="134"/>
      <c r="Q86" s="134"/>
      <c r="R86" s="134"/>
      <c r="S86" s="134"/>
      <c r="T86" s="134"/>
      <c r="U86" s="134"/>
      <c r="V86" s="134"/>
    </row>
    <row r="87" spans="1:22" ht="18.45" customHeight="1" x14ac:dyDescent="0.25">
      <c r="A87" s="141" t="s">
        <v>189</v>
      </c>
      <c r="B87" s="142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</row>
    <row r="88" spans="1:22" ht="91.2" x14ac:dyDescent="0.25">
      <c r="A88" s="129">
        <v>29</v>
      </c>
      <c r="B88" s="130">
        <v>29</v>
      </c>
      <c r="C88" s="131" t="s">
        <v>235</v>
      </c>
      <c r="D88" s="132" t="s">
        <v>223</v>
      </c>
      <c r="E88" s="133">
        <v>2129.65</v>
      </c>
      <c r="F88" s="134" t="s">
        <v>236</v>
      </c>
      <c r="G88" s="133" t="s">
        <v>74</v>
      </c>
      <c r="H88" s="133" t="s">
        <v>237</v>
      </c>
      <c r="I88" s="133" t="s">
        <v>238</v>
      </c>
      <c r="J88" s="133">
        <v>1</v>
      </c>
      <c r="K88" s="133" t="s">
        <v>239</v>
      </c>
      <c r="L88" s="134" t="s">
        <v>240</v>
      </c>
      <c r="M88" s="134"/>
      <c r="N88" s="134" t="s">
        <v>79</v>
      </c>
      <c r="O88" s="134"/>
      <c r="P88" s="134"/>
      <c r="Q88" s="134"/>
      <c r="R88" s="134"/>
      <c r="S88" s="134"/>
      <c r="T88" s="134"/>
      <c r="U88" s="134"/>
      <c r="V88" s="134">
        <v>5</v>
      </c>
    </row>
    <row r="89" spans="1:22" ht="68.400000000000006" x14ac:dyDescent="0.25">
      <c r="A89" s="129">
        <v>30</v>
      </c>
      <c r="B89" s="130">
        <v>30</v>
      </c>
      <c r="C89" s="131" t="s">
        <v>241</v>
      </c>
      <c r="D89" s="132" t="s">
        <v>178</v>
      </c>
      <c r="E89" s="133">
        <v>1010.59</v>
      </c>
      <c r="F89" s="134" t="s">
        <v>179</v>
      </c>
      <c r="G89" s="133">
        <v>5.16</v>
      </c>
      <c r="H89" s="133" t="s">
        <v>180</v>
      </c>
      <c r="I89" s="133" t="s">
        <v>181</v>
      </c>
      <c r="J89" s="133"/>
      <c r="K89" s="133" t="s">
        <v>182</v>
      </c>
      <c r="L89" s="134" t="s">
        <v>183</v>
      </c>
      <c r="M89" s="134"/>
      <c r="N89" s="134" t="s">
        <v>79</v>
      </c>
      <c r="O89" s="134"/>
      <c r="P89" s="134"/>
      <c r="Q89" s="134"/>
      <c r="R89" s="134"/>
      <c r="S89" s="134"/>
      <c r="T89" s="134"/>
      <c r="U89" s="134"/>
      <c r="V89" s="134">
        <v>1</v>
      </c>
    </row>
    <row r="90" spans="1:22" ht="45.6" x14ac:dyDescent="0.25">
      <c r="A90" s="129">
        <v>31</v>
      </c>
      <c r="B90" s="130">
        <v>31</v>
      </c>
      <c r="C90" s="131" t="s">
        <v>242</v>
      </c>
      <c r="D90" s="132" t="s">
        <v>162</v>
      </c>
      <c r="E90" s="133">
        <v>18.600000000000001</v>
      </c>
      <c r="F90" s="134" t="s">
        <v>243</v>
      </c>
      <c r="G90" s="133"/>
      <c r="H90" s="133">
        <v>37</v>
      </c>
      <c r="I90" s="133" t="s">
        <v>244</v>
      </c>
      <c r="J90" s="133"/>
      <c r="K90" s="133">
        <v>69</v>
      </c>
      <c r="L90" s="134" t="s">
        <v>245</v>
      </c>
      <c r="M90" s="134"/>
      <c r="N90" s="134" t="s">
        <v>110</v>
      </c>
      <c r="O90" s="134"/>
      <c r="P90" s="134"/>
      <c r="Q90" s="134"/>
      <c r="R90" s="134"/>
      <c r="S90" s="134"/>
      <c r="T90" s="134"/>
      <c r="U90" s="134"/>
      <c r="V90" s="134"/>
    </row>
    <row r="91" spans="1:22" ht="45.6" x14ac:dyDescent="0.25">
      <c r="A91" s="129">
        <v>32</v>
      </c>
      <c r="B91" s="130">
        <v>32</v>
      </c>
      <c r="C91" s="131" t="s">
        <v>231</v>
      </c>
      <c r="D91" s="132" t="s">
        <v>106</v>
      </c>
      <c r="E91" s="133">
        <v>29.3</v>
      </c>
      <c r="F91" s="134" t="s">
        <v>232</v>
      </c>
      <c r="G91" s="133"/>
      <c r="H91" s="133">
        <v>29</v>
      </c>
      <c r="I91" s="133" t="s">
        <v>233</v>
      </c>
      <c r="J91" s="133"/>
      <c r="K91" s="133">
        <v>75</v>
      </c>
      <c r="L91" s="134" t="s">
        <v>234</v>
      </c>
      <c r="M91" s="134"/>
      <c r="N91" s="134" t="s">
        <v>110</v>
      </c>
      <c r="O91" s="134"/>
      <c r="P91" s="134"/>
      <c r="Q91" s="134"/>
      <c r="R91" s="134"/>
      <c r="S91" s="134"/>
      <c r="T91" s="134"/>
      <c r="U91" s="134"/>
      <c r="V91" s="134"/>
    </row>
    <row r="92" spans="1:22" ht="18.45" customHeight="1" x14ac:dyDescent="0.25">
      <c r="A92" s="141" t="s">
        <v>167</v>
      </c>
      <c r="B92" s="142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</row>
    <row r="93" spans="1:22" ht="68.400000000000006" x14ac:dyDescent="0.25">
      <c r="A93" s="129">
        <v>33</v>
      </c>
      <c r="B93" s="130">
        <v>33</v>
      </c>
      <c r="C93" s="131" t="s">
        <v>246</v>
      </c>
      <c r="D93" s="132" t="s">
        <v>247</v>
      </c>
      <c r="E93" s="133">
        <v>1010.59</v>
      </c>
      <c r="F93" s="134" t="s">
        <v>179</v>
      </c>
      <c r="G93" s="133">
        <v>5.16</v>
      </c>
      <c r="H93" s="133" t="s">
        <v>248</v>
      </c>
      <c r="I93" s="133" t="s">
        <v>249</v>
      </c>
      <c r="J93" s="133"/>
      <c r="K93" s="133" t="s">
        <v>250</v>
      </c>
      <c r="L93" s="134" t="s">
        <v>251</v>
      </c>
      <c r="M93" s="134"/>
      <c r="N93" s="134" t="s">
        <v>79</v>
      </c>
      <c r="O93" s="134"/>
      <c r="P93" s="134"/>
      <c r="Q93" s="134"/>
      <c r="R93" s="134"/>
      <c r="S93" s="134"/>
      <c r="T93" s="134"/>
      <c r="U93" s="134"/>
      <c r="V93" s="134">
        <v>1</v>
      </c>
    </row>
    <row r="94" spans="1:22" ht="79.8" x14ac:dyDescent="0.25">
      <c r="A94" s="129">
        <v>34</v>
      </c>
      <c r="B94" s="130">
        <v>34</v>
      </c>
      <c r="C94" s="131" t="s">
        <v>252</v>
      </c>
      <c r="D94" s="132" t="s">
        <v>253</v>
      </c>
      <c r="E94" s="133">
        <v>21.75</v>
      </c>
      <c r="F94" s="134" t="s">
        <v>254</v>
      </c>
      <c r="G94" s="133"/>
      <c r="H94" s="133">
        <v>65</v>
      </c>
      <c r="I94" s="133" t="s">
        <v>255</v>
      </c>
      <c r="J94" s="133"/>
      <c r="K94" s="133">
        <v>174</v>
      </c>
      <c r="L94" s="134" t="s">
        <v>256</v>
      </c>
      <c r="M94" s="134"/>
      <c r="N94" s="134" t="s">
        <v>110</v>
      </c>
      <c r="O94" s="134"/>
      <c r="P94" s="134"/>
      <c r="Q94" s="134"/>
      <c r="R94" s="134"/>
      <c r="S94" s="134"/>
      <c r="T94" s="134"/>
      <c r="U94" s="134"/>
      <c r="V94" s="134"/>
    </row>
    <row r="95" spans="1:22" ht="68.400000000000006" x14ac:dyDescent="0.25">
      <c r="A95" s="129">
        <v>35</v>
      </c>
      <c r="B95" s="130">
        <v>35</v>
      </c>
      <c r="C95" s="131" t="s">
        <v>177</v>
      </c>
      <c r="D95" s="132" t="s">
        <v>86</v>
      </c>
      <c r="E95" s="133">
        <v>1010.59</v>
      </c>
      <c r="F95" s="134" t="s">
        <v>179</v>
      </c>
      <c r="G95" s="133">
        <v>5.16</v>
      </c>
      <c r="H95" s="133" t="s">
        <v>257</v>
      </c>
      <c r="I95" s="133" t="s">
        <v>258</v>
      </c>
      <c r="J95" s="133"/>
      <c r="K95" s="133" t="s">
        <v>259</v>
      </c>
      <c r="L95" s="134" t="s">
        <v>260</v>
      </c>
      <c r="M95" s="134"/>
      <c r="N95" s="134" t="s">
        <v>79</v>
      </c>
      <c r="O95" s="134"/>
      <c r="P95" s="134"/>
      <c r="Q95" s="134"/>
      <c r="R95" s="134"/>
      <c r="S95" s="134"/>
      <c r="T95" s="134"/>
      <c r="U95" s="134"/>
      <c r="V95" s="134"/>
    </row>
    <row r="96" spans="1:22" ht="45.6" x14ac:dyDescent="0.25">
      <c r="A96" s="135">
        <v>36</v>
      </c>
      <c r="B96" s="136">
        <v>36</v>
      </c>
      <c r="C96" s="137" t="s">
        <v>184</v>
      </c>
      <c r="D96" s="138" t="s">
        <v>106</v>
      </c>
      <c r="E96" s="139">
        <v>43.5</v>
      </c>
      <c r="F96" s="140" t="s">
        <v>185</v>
      </c>
      <c r="G96" s="139"/>
      <c r="H96" s="139">
        <v>44</v>
      </c>
      <c r="I96" s="139" t="s">
        <v>229</v>
      </c>
      <c r="J96" s="139"/>
      <c r="K96" s="139">
        <v>116</v>
      </c>
      <c r="L96" s="140" t="s">
        <v>230</v>
      </c>
      <c r="M96" s="140"/>
      <c r="N96" s="140" t="s">
        <v>110</v>
      </c>
      <c r="O96" s="140"/>
      <c r="P96" s="140"/>
      <c r="Q96" s="140"/>
      <c r="R96" s="140"/>
      <c r="S96" s="140"/>
      <c r="T96" s="140"/>
      <c r="U96" s="140"/>
      <c r="V96" s="140"/>
    </row>
    <row r="97" spans="1:22" ht="19.350000000000001" customHeight="1" x14ac:dyDescent="0.25">
      <c r="A97" s="127" t="s">
        <v>261</v>
      </c>
      <c r="B97" s="128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  <c r="V97" s="128"/>
    </row>
    <row r="98" spans="1:22" ht="18.45" customHeight="1" x14ac:dyDescent="0.25">
      <c r="A98" s="141" t="s">
        <v>189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</row>
    <row r="99" spans="1:22" ht="125.4" x14ac:dyDescent="0.25">
      <c r="A99" s="129">
        <v>37</v>
      </c>
      <c r="B99" s="130">
        <v>37</v>
      </c>
      <c r="C99" s="131" t="s">
        <v>262</v>
      </c>
      <c r="D99" s="132" t="s">
        <v>263</v>
      </c>
      <c r="E99" s="133">
        <v>9798.98</v>
      </c>
      <c r="F99" s="134" t="s">
        <v>264</v>
      </c>
      <c r="G99" s="133" t="s">
        <v>265</v>
      </c>
      <c r="H99" s="133" t="s">
        <v>266</v>
      </c>
      <c r="I99" s="133" t="s">
        <v>267</v>
      </c>
      <c r="J99" s="133">
        <v>2</v>
      </c>
      <c r="K99" s="133" t="s">
        <v>268</v>
      </c>
      <c r="L99" s="134" t="s">
        <v>269</v>
      </c>
      <c r="M99" s="134"/>
      <c r="N99" s="134" t="s">
        <v>79</v>
      </c>
      <c r="O99" s="134"/>
      <c r="P99" s="134"/>
      <c r="Q99" s="134"/>
      <c r="R99" s="134"/>
      <c r="S99" s="134"/>
      <c r="T99" s="134"/>
      <c r="U99" s="134"/>
      <c r="V99" s="134" t="s">
        <v>270</v>
      </c>
    </row>
    <row r="100" spans="1:22" ht="79.8" x14ac:dyDescent="0.25">
      <c r="A100" s="129">
        <v>38</v>
      </c>
      <c r="B100" s="130">
        <v>38</v>
      </c>
      <c r="C100" s="131" t="s">
        <v>168</v>
      </c>
      <c r="D100" s="132" t="s">
        <v>271</v>
      </c>
      <c r="E100" s="133">
        <v>2435.67</v>
      </c>
      <c r="F100" s="134" t="s">
        <v>170</v>
      </c>
      <c r="G100" s="133" t="s">
        <v>74</v>
      </c>
      <c r="H100" s="133" t="s">
        <v>272</v>
      </c>
      <c r="I100" s="133" t="s">
        <v>273</v>
      </c>
      <c r="J100" s="133"/>
      <c r="K100" s="133" t="s">
        <v>274</v>
      </c>
      <c r="L100" s="134" t="s">
        <v>275</v>
      </c>
      <c r="M100" s="134"/>
      <c r="N100" s="134" t="s">
        <v>79</v>
      </c>
      <c r="O100" s="134"/>
      <c r="P100" s="134"/>
      <c r="Q100" s="134"/>
      <c r="R100" s="134"/>
      <c r="S100" s="134"/>
      <c r="T100" s="134"/>
      <c r="U100" s="134"/>
      <c r="V100" s="134">
        <v>2</v>
      </c>
    </row>
    <row r="101" spans="1:22" ht="45.6" x14ac:dyDescent="0.25">
      <c r="A101" s="129">
        <v>39</v>
      </c>
      <c r="B101" s="130">
        <v>39</v>
      </c>
      <c r="C101" s="131" t="s">
        <v>242</v>
      </c>
      <c r="D101" s="132" t="s">
        <v>162</v>
      </c>
      <c r="E101" s="133">
        <v>18.600000000000001</v>
      </c>
      <c r="F101" s="134" t="s">
        <v>243</v>
      </c>
      <c r="G101" s="133"/>
      <c r="H101" s="133">
        <v>37</v>
      </c>
      <c r="I101" s="133" t="s">
        <v>244</v>
      </c>
      <c r="J101" s="133"/>
      <c r="K101" s="133">
        <v>69</v>
      </c>
      <c r="L101" s="134" t="s">
        <v>245</v>
      </c>
      <c r="M101" s="134"/>
      <c r="N101" s="134" t="s">
        <v>110</v>
      </c>
      <c r="O101" s="134"/>
      <c r="P101" s="134"/>
      <c r="Q101" s="134"/>
      <c r="R101" s="134"/>
      <c r="S101" s="134"/>
      <c r="T101" s="134"/>
      <c r="U101" s="134"/>
      <c r="V101" s="134"/>
    </row>
    <row r="102" spans="1:22" ht="18.45" customHeight="1" x14ac:dyDescent="0.25">
      <c r="A102" s="141" t="s">
        <v>167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</row>
    <row r="103" spans="1:22" ht="57" x14ac:dyDescent="0.25">
      <c r="A103" s="129">
        <v>40</v>
      </c>
      <c r="B103" s="130">
        <v>40</v>
      </c>
      <c r="C103" s="131" t="s">
        <v>138</v>
      </c>
      <c r="D103" s="132" t="s">
        <v>112</v>
      </c>
      <c r="E103" s="133">
        <v>508.07</v>
      </c>
      <c r="F103" s="134" t="s">
        <v>140</v>
      </c>
      <c r="G103" s="133">
        <v>1.03</v>
      </c>
      <c r="H103" s="133" t="s">
        <v>196</v>
      </c>
      <c r="I103" s="133" t="s">
        <v>197</v>
      </c>
      <c r="J103" s="133"/>
      <c r="K103" s="133" t="s">
        <v>198</v>
      </c>
      <c r="L103" s="134" t="s">
        <v>199</v>
      </c>
      <c r="M103" s="134"/>
      <c r="N103" s="134" t="s">
        <v>79</v>
      </c>
      <c r="O103" s="134"/>
      <c r="P103" s="134"/>
      <c r="Q103" s="134"/>
      <c r="R103" s="134"/>
      <c r="S103" s="134"/>
      <c r="T103" s="134"/>
      <c r="U103" s="134"/>
      <c r="V103" s="134">
        <v>1</v>
      </c>
    </row>
    <row r="104" spans="1:22" ht="18.45" customHeight="1" x14ac:dyDescent="0.25">
      <c r="A104" s="141" t="s">
        <v>167</v>
      </c>
      <c r="B104" s="142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</row>
    <row r="105" spans="1:22" ht="79.8" x14ac:dyDescent="0.25">
      <c r="A105" s="129">
        <v>41</v>
      </c>
      <c r="B105" s="130">
        <v>41</v>
      </c>
      <c r="C105" s="131" t="s">
        <v>168</v>
      </c>
      <c r="D105" s="132" t="s">
        <v>72</v>
      </c>
      <c r="E105" s="133">
        <v>2435.67</v>
      </c>
      <c r="F105" s="134" t="s">
        <v>170</v>
      </c>
      <c r="G105" s="133" t="s">
        <v>74</v>
      </c>
      <c r="H105" s="133" t="s">
        <v>276</v>
      </c>
      <c r="I105" s="133" t="s">
        <v>277</v>
      </c>
      <c r="J105" s="133">
        <v>1</v>
      </c>
      <c r="K105" s="133" t="s">
        <v>278</v>
      </c>
      <c r="L105" s="134" t="s">
        <v>279</v>
      </c>
      <c r="M105" s="134"/>
      <c r="N105" s="134" t="s">
        <v>79</v>
      </c>
      <c r="O105" s="134"/>
      <c r="P105" s="134"/>
      <c r="Q105" s="134"/>
      <c r="R105" s="134"/>
      <c r="S105" s="134"/>
      <c r="T105" s="134"/>
      <c r="U105" s="134"/>
      <c r="V105" s="134">
        <v>7</v>
      </c>
    </row>
    <row r="106" spans="1:22" ht="79.8" x14ac:dyDescent="0.25">
      <c r="A106" s="129">
        <v>42</v>
      </c>
      <c r="B106" s="130">
        <v>42</v>
      </c>
      <c r="C106" s="131" t="s">
        <v>280</v>
      </c>
      <c r="D106" s="132" t="s">
        <v>154</v>
      </c>
      <c r="E106" s="133">
        <v>3591.9</v>
      </c>
      <c r="F106" s="134" t="s">
        <v>281</v>
      </c>
      <c r="G106" s="133" t="s">
        <v>282</v>
      </c>
      <c r="H106" s="133" t="s">
        <v>283</v>
      </c>
      <c r="I106" s="133" t="s">
        <v>284</v>
      </c>
      <c r="J106" s="133"/>
      <c r="K106" s="133" t="s">
        <v>285</v>
      </c>
      <c r="L106" s="134" t="s">
        <v>286</v>
      </c>
      <c r="M106" s="134"/>
      <c r="N106" s="134" t="s">
        <v>79</v>
      </c>
      <c r="O106" s="134"/>
      <c r="P106" s="134"/>
      <c r="Q106" s="134"/>
      <c r="R106" s="134"/>
      <c r="S106" s="134"/>
      <c r="T106" s="134"/>
      <c r="U106" s="134"/>
      <c r="V106" s="134">
        <v>1</v>
      </c>
    </row>
    <row r="107" spans="1:22" ht="68.400000000000006" x14ac:dyDescent="0.25">
      <c r="A107" s="129">
        <v>43</v>
      </c>
      <c r="B107" s="130">
        <v>43</v>
      </c>
      <c r="C107" s="131" t="s">
        <v>177</v>
      </c>
      <c r="D107" s="132" t="s">
        <v>287</v>
      </c>
      <c r="E107" s="133">
        <v>1010.59</v>
      </c>
      <c r="F107" s="134" t="s">
        <v>179</v>
      </c>
      <c r="G107" s="133">
        <v>5.16</v>
      </c>
      <c r="H107" s="133" t="s">
        <v>288</v>
      </c>
      <c r="I107" s="133" t="s">
        <v>289</v>
      </c>
      <c r="J107" s="133"/>
      <c r="K107" s="133" t="s">
        <v>290</v>
      </c>
      <c r="L107" s="134" t="s">
        <v>291</v>
      </c>
      <c r="M107" s="134"/>
      <c r="N107" s="134" t="s">
        <v>79</v>
      </c>
      <c r="O107" s="134"/>
      <c r="P107" s="134"/>
      <c r="Q107" s="134"/>
      <c r="R107" s="134"/>
      <c r="S107" s="134"/>
      <c r="T107" s="134"/>
      <c r="U107" s="134"/>
      <c r="V107" s="134">
        <v>1</v>
      </c>
    </row>
    <row r="108" spans="1:22" ht="45.6" x14ac:dyDescent="0.25">
      <c r="A108" s="129">
        <v>44</v>
      </c>
      <c r="B108" s="130">
        <v>44</v>
      </c>
      <c r="C108" s="131" t="s">
        <v>184</v>
      </c>
      <c r="D108" s="132" t="s">
        <v>162</v>
      </c>
      <c r="E108" s="133">
        <v>43.5</v>
      </c>
      <c r="F108" s="134" t="s">
        <v>185</v>
      </c>
      <c r="G108" s="133"/>
      <c r="H108" s="133">
        <v>87</v>
      </c>
      <c r="I108" s="133" t="s">
        <v>186</v>
      </c>
      <c r="J108" s="133"/>
      <c r="K108" s="133">
        <v>233</v>
      </c>
      <c r="L108" s="134" t="s">
        <v>187</v>
      </c>
      <c r="M108" s="134"/>
      <c r="N108" s="134" t="s">
        <v>110</v>
      </c>
      <c r="O108" s="134"/>
      <c r="P108" s="134"/>
      <c r="Q108" s="134"/>
      <c r="R108" s="134"/>
      <c r="S108" s="134"/>
      <c r="T108" s="134"/>
      <c r="U108" s="134"/>
      <c r="V108" s="134"/>
    </row>
    <row r="109" spans="1:22" ht="45.6" x14ac:dyDescent="0.25">
      <c r="A109" s="135">
        <v>45</v>
      </c>
      <c r="B109" s="136">
        <v>45</v>
      </c>
      <c r="C109" s="137" t="s">
        <v>231</v>
      </c>
      <c r="D109" s="138" t="s">
        <v>162</v>
      </c>
      <c r="E109" s="139">
        <v>29.3</v>
      </c>
      <c r="F109" s="140" t="s">
        <v>232</v>
      </c>
      <c r="G109" s="139"/>
      <c r="H109" s="139">
        <v>59</v>
      </c>
      <c r="I109" s="139" t="s">
        <v>292</v>
      </c>
      <c r="J109" s="139"/>
      <c r="K109" s="139">
        <v>150</v>
      </c>
      <c r="L109" s="140" t="s">
        <v>293</v>
      </c>
      <c r="M109" s="140"/>
      <c r="N109" s="140" t="s">
        <v>110</v>
      </c>
      <c r="O109" s="140"/>
      <c r="P109" s="140"/>
      <c r="Q109" s="140"/>
      <c r="R109" s="140"/>
      <c r="S109" s="140"/>
      <c r="T109" s="140"/>
      <c r="U109" s="140"/>
      <c r="V109" s="140"/>
    </row>
    <row r="110" spans="1:22" ht="19.350000000000001" customHeight="1" x14ac:dyDescent="0.25">
      <c r="A110" s="127" t="s">
        <v>294</v>
      </c>
      <c r="B110" s="128"/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8"/>
      <c r="V110" s="128"/>
    </row>
    <row r="111" spans="1:22" ht="18.45" customHeight="1" x14ac:dyDescent="0.25">
      <c r="A111" s="141" t="s">
        <v>295</v>
      </c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</row>
    <row r="112" spans="1:22" ht="79.8" x14ac:dyDescent="0.25">
      <c r="A112" s="129">
        <v>46</v>
      </c>
      <c r="B112" s="130">
        <v>46</v>
      </c>
      <c r="C112" s="131" t="s">
        <v>168</v>
      </c>
      <c r="D112" s="132" t="s">
        <v>296</v>
      </c>
      <c r="E112" s="133">
        <v>2435.67</v>
      </c>
      <c r="F112" s="134" t="s">
        <v>170</v>
      </c>
      <c r="G112" s="133" t="s">
        <v>74</v>
      </c>
      <c r="H112" s="133" t="s">
        <v>297</v>
      </c>
      <c r="I112" s="133" t="s">
        <v>298</v>
      </c>
      <c r="J112" s="133">
        <v>1</v>
      </c>
      <c r="K112" s="133" t="s">
        <v>299</v>
      </c>
      <c r="L112" s="134" t="s">
        <v>300</v>
      </c>
      <c r="M112" s="134"/>
      <c r="N112" s="134" t="s">
        <v>79</v>
      </c>
      <c r="O112" s="134"/>
      <c r="P112" s="134"/>
      <c r="Q112" s="134"/>
      <c r="R112" s="134"/>
      <c r="S112" s="134"/>
      <c r="T112" s="134"/>
      <c r="U112" s="134"/>
      <c r="V112" s="134">
        <v>4</v>
      </c>
    </row>
    <row r="113" spans="1:22" ht="45.6" x14ac:dyDescent="0.25">
      <c r="A113" s="129">
        <v>47</v>
      </c>
      <c r="B113" s="130">
        <v>47</v>
      </c>
      <c r="C113" s="131" t="s">
        <v>242</v>
      </c>
      <c r="D113" s="132" t="s">
        <v>253</v>
      </c>
      <c r="E113" s="133">
        <v>18.600000000000001</v>
      </c>
      <c r="F113" s="134" t="s">
        <v>243</v>
      </c>
      <c r="G113" s="133"/>
      <c r="H113" s="133">
        <v>56</v>
      </c>
      <c r="I113" s="133" t="s">
        <v>165</v>
      </c>
      <c r="J113" s="133"/>
      <c r="K113" s="133">
        <v>103</v>
      </c>
      <c r="L113" s="134" t="s">
        <v>301</v>
      </c>
      <c r="M113" s="134"/>
      <c r="N113" s="134" t="s">
        <v>110</v>
      </c>
      <c r="O113" s="134"/>
      <c r="P113" s="134"/>
      <c r="Q113" s="134"/>
      <c r="R113" s="134"/>
      <c r="S113" s="134"/>
      <c r="T113" s="134"/>
      <c r="U113" s="134"/>
      <c r="V113" s="134"/>
    </row>
    <row r="114" spans="1:22" ht="34.200000000000003" x14ac:dyDescent="0.25">
      <c r="A114" s="135">
        <v>48</v>
      </c>
      <c r="B114" s="136">
        <v>48</v>
      </c>
      <c r="C114" s="137" t="s">
        <v>105</v>
      </c>
      <c r="D114" s="138" t="s">
        <v>106</v>
      </c>
      <c r="E114" s="139">
        <v>2.41</v>
      </c>
      <c r="F114" s="140" t="s">
        <v>107</v>
      </c>
      <c r="G114" s="139"/>
      <c r="H114" s="139">
        <v>2</v>
      </c>
      <c r="I114" s="139" t="s">
        <v>108</v>
      </c>
      <c r="J114" s="139"/>
      <c r="K114" s="139">
        <v>18</v>
      </c>
      <c r="L114" s="140" t="s">
        <v>109</v>
      </c>
      <c r="M114" s="140"/>
      <c r="N114" s="140" t="s">
        <v>110</v>
      </c>
      <c r="O114" s="140"/>
      <c r="P114" s="140"/>
      <c r="Q114" s="140"/>
      <c r="R114" s="140"/>
      <c r="S114" s="140"/>
      <c r="T114" s="140"/>
      <c r="U114" s="140"/>
      <c r="V114" s="140"/>
    </row>
    <row r="115" spans="1:22" ht="34.200000000000003" x14ac:dyDescent="0.25">
      <c r="A115" s="143" t="s">
        <v>302</v>
      </c>
      <c r="B115" s="144"/>
      <c r="C115" s="144"/>
      <c r="D115" s="144"/>
      <c r="E115" s="144"/>
      <c r="F115" s="144"/>
      <c r="G115" s="144"/>
      <c r="H115" s="145">
        <v>6345</v>
      </c>
      <c r="I115" s="145" t="s">
        <v>303</v>
      </c>
      <c r="J115" s="145" t="s">
        <v>304</v>
      </c>
      <c r="K115" s="145">
        <v>40110</v>
      </c>
      <c r="L115" s="145" t="s">
        <v>305</v>
      </c>
      <c r="M115" s="145"/>
      <c r="N115" s="145"/>
      <c r="O115" s="145"/>
      <c r="P115" s="145"/>
      <c r="Q115" s="145"/>
      <c r="R115" s="145"/>
      <c r="S115" s="145"/>
      <c r="T115" s="145"/>
      <c r="U115" s="145"/>
      <c r="V115" s="145" t="s">
        <v>306</v>
      </c>
    </row>
    <row r="116" spans="1:22" x14ac:dyDescent="0.25">
      <c r="A116" s="143" t="s">
        <v>307</v>
      </c>
      <c r="B116" s="144"/>
      <c r="C116" s="144"/>
      <c r="D116" s="144"/>
      <c r="E116" s="144"/>
      <c r="F116" s="144"/>
      <c r="G116" s="144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</row>
    <row r="117" spans="1:22" x14ac:dyDescent="0.25">
      <c r="A117" s="143" t="s">
        <v>308</v>
      </c>
      <c r="B117" s="144"/>
      <c r="C117" s="144"/>
      <c r="D117" s="144"/>
      <c r="E117" s="144"/>
      <c r="F117" s="144"/>
      <c r="G117" s="144"/>
      <c r="H117" s="145">
        <v>2458</v>
      </c>
      <c r="I117" s="145"/>
      <c r="J117" s="145"/>
      <c r="K117" s="145">
        <v>27092</v>
      </c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</row>
    <row r="118" spans="1:22" x14ac:dyDescent="0.25">
      <c r="A118" s="143" t="s">
        <v>309</v>
      </c>
      <c r="B118" s="144"/>
      <c r="C118" s="144"/>
      <c r="D118" s="144"/>
      <c r="E118" s="144"/>
      <c r="F118" s="144"/>
      <c r="G118" s="144"/>
      <c r="H118" s="145">
        <v>3774</v>
      </c>
      <c r="I118" s="145"/>
      <c r="J118" s="145"/>
      <c r="K118" s="145">
        <v>12423</v>
      </c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</row>
    <row r="119" spans="1:22" x14ac:dyDescent="0.25">
      <c r="A119" s="143" t="s">
        <v>310</v>
      </c>
      <c r="B119" s="144"/>
      <c r="C119" s="144"/>
      <c r="D119" s="144"/>
      <c r="E119" s="144"/>
      <c r="F119" s="144"/>
      <c r="G119" s="144"/>
      <c r="H119" s="145">
        <v>115</v>
      </c>
      <c r="I119" s="145"/>
      <c r="J119" s="145"/>
      <c r="K119" s="145">
        <v>622</v>
      </c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</row>
    <row r="120" spans="1:22" x14ac:dyDescent="0.25">
      <c r="A120" s="146" t="s">
        <v>311</v>
      </c>
      <c r="B120" s="147"/>
      <c r="C120" s="147"/>
      <c r="D120" s="147"/>
      <c r="E120" s="147"/>
      <c r="F120" s="147"/>
      <c r="G120" s="147"/>
      <c r="H120" s="148">
        <v>2513</v>
      </c>
      <c r="I120" s="148"/>
      <c r="J120" s="148"/>
      <c r="K120" s="148">
        <v>23645</v>
      </c>
      <c r="L120" s="148"/>
      <c r="M120" s="148"/>
      <c r="N120" s="148"/>
      <c r="O120" s="148"/>
      <c r="P120" s="148"/>
      <c r="Q120" s="148"/>
      <c r="R120" s="148"/>
      <c r="S120" s="148"/>
      <c r="T120" s="148"/>
      <c r="U120" s="148"/>
      <c r="V120" s="148"/>
    </row>
    <row r="121" spans="1:22" x14ac:dyDescent="0.25">
      <c r="A121" s="146" t="s">
        <v>312</v>
      </c>
      <c r="B121" s="147"/>
      <c r="C121" s="147"/>
      <c r="D121" s="147"/>
      <c r="E121" s="147"/>
      <c r="F121" s="147"/>
      <c r="G121" s="147"/>
      <c r="H121" s="148">
        <v>1485</v>
      </c>
      <c r="I121" s="148"/>
      <c r="J121" s="148"/>
      <c r="K121" s="148">
        <v>13060</v>
      </c>
      <c r="L121" s="148"/>
      <c r="M121" s="148"/>
      <c r="N121" s="148"/>
      <c r="O121" s="148"/>
      <c r="P121" s="148"/>
      <c r="Q121" s="148"/>
      <c r="R121" s="148"/>
      <c r="S121" s="148"/>
      <c r="T121" s="148"/>
      <c r="U121" s="148"/>
      <c r="V121" s="148"/>
    </row>
    <row r="122" spans="1:22" x14ac:dyDescent="0.25">
      <c r="A122" s="146" t="s">
        <v>313</v>
      </c>
      <c r="B122" s="147"/>
      <c r="C122" s="147"/>
      <c r="D122" s="147"/>
      <c r="E122" s="147"/>
      <c r="F122" s="147"/>
      <c r="G122" s="147"/>
      <c r="H122" s="148"/>
      <c r="I122" s="148"/>
      <c r="J122" s="148"/>
      <c r="K122" s="148"/>
      <c r="L122" s="148"/>
      <c r="M122" s="148"/>
      <c r="N122" s="148"/>
      <c r="O122" s="148"/>
      <c r="P122" s="148"/>
      <c r="Q122" s="148"/>
      <c r="R122" s="148"/>
      <c r="S122" s="148"/>
      <c r="T122" s="148"/>
      <c r="U122" s="148"/>
      <c r="V122" s="148"/>
    </row>
    <row r="123" spans="1:22" ht="30" hidden="1" customHeight="1" x14ac:dyDescent="0.25">
      <c r="A123" s="143" t="s">
        <v>314</v>
      </c>
      <c r="B123" s="144"/>
      <c r="C123" s="144"/>
      <c r="D123" s="144"/>
      <c r="E123" s="144"/>
      <c r="F123" s="144"/>
      <c r="G123" s="144"/>
      <c r="H123" s="145">
        <v>8495</v>
      </c>
      <c r="I123" s="145"/>
      <c r="J123" s="145"/>
      <c r="K123" s="145">
        <v>63217</v>
      </c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</row>
    <row r="124" spans="1:22" ht="30" hidden="1" customHeight="1" x14ac:dyDescent="0.25">
      <c r="A124" s="143" t="s">
        <v>315</v>
      </c>
      <c r="B124" s="144"/>
      <c r="C124" s="144"/>
      <c r="D124" s="144"/>
      <c r="E124" s="144"/>
      <c r="F124" s="144"/>
      <c r="G124" s="144"/>
      <c r="H124" s="145">
        <v>16</v>
      </c>
      <c r="I124" s="145"/>
      <c r="J124" s="145"/>
      <c r="K124" s="145">
        <v>161</v>
      </c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</row>
    <row r="125" spans="1:22" ht="30" hidden="1" customHeight="1" x14ac:dyDescent="0.25">
      <c r="A125" s="143" t="s">
        <v>316</v>
      </c>
      <c r="B125" s="144"/>
      <c r="C125" s="144"/>
      <c r="D125" s="144"/>
      <c r="E125" s="144"/>
      <c r="F125" s="144"/>
      <c r="G125" s="144"/>
      <c r="H125" s="145">
        <v>726</v>
      </c>
      <c r="I125" s="145"/>
      <c r="J125" s="145"/>
      <c r="K125" s="145">
        <v>5151</v>
      </c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</row>
    <row r="126" spans="1:22" ht="30" hidden="1" customHeight="1" x14ac:dyDescent="0.25">
      <c r="A126" s="143" t="s">
        <v>317</v>
      </c>
      <c r="B126" s="144"/>
      <c r="C126" s="144"/>
      <c r="D126" s="144"/>
      <c r="E126" s="144"/>
      <c r="F126" s="144"/>
      <c r="G126" s="144"/>
      <c r="H126" s="145">
        <v>1069</v>
      </c>
      <c r="I126" s="145"/>
      <c r="J126" s="145"/>
      <c r="K126" s="145">
        <v>8123</v>
      </c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</row>
    <row r="127" spans="1:22" hidden="1" x14ac:dyDescent="0.25">
      <c r="A127" s="143" t="s">
        <v>318</v>
      </c>
      <c r="B127" s="144"/>
      <c r="C127" s="144"/>
      <c r="D127" s="144"/>
      <c r="E127" s="144"/>
      <c r="F127" s="144"/>
      <c r="G127" s="144"/>
      <c r="H127" s="145">
        <v>37</v>
      </c>
      <c r="I127" s="145"/>
      <c r="J127" s="145"/>
      <c r="K127" s="145">
        <v>163</v>
      </c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</row>
    <row r="128" spans="1:22" x14ac:dyDescent="0.25">
      <c r="A128" s="143" t="s">
        <v>319</v>
      </c>
      <c r="B128" s="144"/>
      <c r="C128" s="144"/>
      <c r="D128" s="144"/>
      <c r="E128" s="144"/>
      <c r="F128" s="144"/>
      <c r="G128" s="144"/>
      <c r="H128" s="145">
        <v>10343</v>
      </c>
      <c r="I128" s="145"/>
      <c r="J128" s="145"/>
      <c r="K128" s="145">
        <v>76815</v>
      </c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</row>
    <row r="129" spans="1:22" ht="30" customHeight="1" x14ac:dyDescent="0.25">
      <c r="A129" s="143" t="s">
        <v>320</v>
      </c>
      <c r="B129" s="144"/>
      <c r="C129" s="144"/>
      <c r="D129" s="144"/>
      <c r="E129" s="144"/>
      <c r="F129" s="144"/>
      <c r="G129" s="144"/>
      <c r="H129" s="145">
        <v>817.2</v>
      </c>
      <c r="I129" s="145"/>
      <c r="J129" s="145"/>
      <c r="K129" s="145">
        <v>3424.5</v>
      </c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</row>
    <row r="130" spans="1:22" x14ac:dyDescent="0.25">
      <c r="A130" s="146" t="s">
        <v>321</v>
      </c>
      <c r="B130" s="147"/>
      <c r="C130" s="147"/>
      <c r="D130" s="147"/>
      <c r="E130" s="147"/>
      <c r="F130" s="147"/>
      <c r="G130" s="147"/>
      <c r="H130" s="148">
        <v>11160.2</v>
      </c>
      <c r="I130" s="148"/>
      <c r="J130" s="148"/>
      <c r="K130" s="148">
        <v>80239.5</v>
      </c>
      <c r="L130" s="148"/>
      <c r="M130" s="148"/>
      <c r="N130" s="148"/>
      <c r="O130" s="148"/>
      <c r="P130" s="148"/>
      <c r="Q130" s="148"/>
      <c r="R130" s="148"/>
      <c r="S130" s="148"/>
      <c r="T130" s="148"/>
      <c r="U130" s="148"/>
      <c r="V130" s="148"/>
    </row>
    <row r="131" spans="1:22" x14ac:dyDescent="0.25">
      <c r="A131" s="50"/>
      <c r="B131" s="39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</row>
    <row r="132" spans="1:22" x14ac:dyDescent="0.25">
      <c r="A132" s="50"/>
      <c r="B132" s="39"/>
      <c r="C132" s="73" t="s">
        <v>62</v>
      </c>
      <c r="D132" s="48"/>
      <c r="E132" s="48"/>
      <c r="F132" s="48"/>
      <c r="G132" s="48"/>
      <c r="H132" s="74">
        <f>IF(ISBLANK(Y30),"",ROUND(Z30/Y30,2)*100)</f>
        <v>102</v>
      </c>
      <c r="I132" s="48"/>
      <c r="J132" s="48"/>
      <c r="K132" s="74">
        <f>IF(ISBLANK(Y31),"",ROUND(Z31/Y31,2)*100)</f>
        <v>87</v>
      </c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</row>
    <row r="133" spans="1:22" x14ac:dyDescent="0.25">
      <c r="A133" s="50"/>
      <c r="B133" s="39"/>
      <c r="C133" s="73" t="s">
        <v>63</v>
      </c>
      <c r="D133" s="48"/>
      <c r="E133" s="48"/>
      <c r="F133" s="48"/>
      <c r="G133" s="48"/>
      <c r="H133" s="45">
        <f>IF(ISBLANK(Y30),"",ROUND(AA30/Y30,2)*100)</f>
        <v>60</v>
      </c>
      <c r="I133" s="48"/>
      <c r="J133" s="48"/>
      <c r="K133" s="45">
        <f>IF(ISBLANK(Y31),"",ROUND(AA31/Y31,2)*100)</f>
        <v>48</v>
      </c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</row>
    <row r="134" spans="1:22" x14ac:dyDescent="0.25">
      <c r="A134" s="28"/>
      <c r="B134" s="28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</row>
    <row r="135" spans="1:22" x14ac:dyDescent="0.25">
      <c r="B135" s="75" t="s">
        <v>68</v>
      </c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</row>
    <row r="136" spans="1:22" x14ac:dyDescent="0.25">
      <c r="B136" s="3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</row>
    <row r="137" spans="1:22" x14ac:dyDescent="0.25">
      <c r="B137" s="75" t="s">
        <v>69</v>
      </c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</row>
    <row r="138" spans="1:22" x14ac:dyDescent="0.25">
      <c r="B138" s="46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</row>
    <row r="140" spans="1:22" x14ac:dyDescent="0.25">
      <c r="C140" s="49"/>
      <c r="D140" s="49"/>
      <c r="E140" s="49"/>
      <c r="F140" s="49"/>
      <c r="G140" s="49"/>
    </row>
    <row r="141" spans="1:22" x14ac:dyDescent="0.25">
      <c r="C141" s="49"/>
      <c r="D141" s="49"/>
      <c r="E141" s="49"/>
      <c r="F141" s="49"/>
      <c r="G141" s="49"/>
    </row>
    <row r="142" spans="1:22" x14ac:dyDescent="0.25">
      <c r="C142" s="49"/>
      <c r="D142" s="49"/>
      <c r="E142" s="49"/>
      <c r="F142" s="49"/>
      <c r="G142" s="49"/>
    </row>
    <row r="143" spans="1:22" x14ac:dyDescent="0.25">
      <c r="C143" s="49"/>
      <c r="D143" s="49"/>
      <c r="E143" s="49"/>
      <c r="F143" s="49"/>
      <c r="G143" s="49"/>
    </row>
    <row r="144" spans="1:22" x14ac:dyDescent="0.25">
      <c r="C144" s="49"/>
      <c r="D144" s="49"/>
      <c r="E144" s="49"/>
      <c r="F144" s="49"/>
      <c r="G144" s="49"/>
    </row>
    <row r="145" spans="3:7" x14ac:dyDescent="0.25">
      <c r="C145" s="49"/>
      <c r="D145" s="49"/>
      <c r="E145" s="49"/>
      <c r="F145" s="49"/>
      <c r="G145" s="49"/>
    </row>
    <row r="146" spans="3:7" x14ac:dyDescent="0.25">
      <c r="C146" s="49"/>
      <c r="D146" s="49"/>
      <c r="E146" s="49"/>
      <c r="F146" s="49"/>
      <c r="G146" s="49"/>
    </row>
    <row r="147" spans="3:7" x14ac:dyDescent="0.25">
      <c r="C147" s="49"/>
      <c r="D147" s="49"/>
      <c r="E147" s="49"/>
      <c r="F147" s="49"/>
      <c r="G147" s="49"/>
    </row>
    <row r="148" spans="3:7" x14ac:dyDescent="0.25">
      <c r="C148" s="49"/>
      <c r="D148" s="49"/>
      <c r="E148" s="49"/>
      <c r="F148" s="49"/>
      <c r="G148" s="49"/>
    </row>
    <row r="149" spans="3:7" x14ac:dyDescent="0.25">
      <c r="C149" s="49"/>
      <c r="D149" s="49"/>
      <c r="E149" s="49"/>
      <c r="F149" s="49"/>
      <c r="G149" s="49"/>
    </row>
    <row r="150" spans="3:7" x14ac:dyDescent="0.25">
      <c r="C150" s="49"/>
      <c r="D150" s="49"/>
      <c r="E150" s="49"/>
      <c r="F150" s="49"/>
      <c r="G150" s="49"/>
    </row>
    <row r="151" spans="3:7" x14ac:dyDescent="0.25">
      <c r="C151" s="49"/>
      <c r="D151" s="49"/>
      <c r="E151" s="49"/>
      <c r="F151" s="49"/>
      <c r="G151" s="49"/>
    </row>
  </sheetData>
  <mergeCells count="75">
    <mergeCell ref="A130:G130"/>
    <mergeCell ref="A124:G124"/>
    <mergeCell ref="A125:G125"/>
    <mergeCell ref="A126:G126"/>
    <mergeCell ref="A127:G127"/>
    <mergeCell ref="A128:G128"/>
    <mergeCell ref="A129:G129"/>
    <mergeCell ref="A118:G118"/>
    <mergeCell ref="A119:G119"/>
    <mergeCell ref="A120:G120"/>
    <mergeCell ref="A121:G121"/>
    <mergeCell ref="A122:G122"/>
    <mergeCell ref="A123:G123"/>
    <mergeCell ref="A104:V104"/>
    <mergeCell ref="A110:V110"/>
    <mergeCell ref="A111:V111"/>
    <mergeCell ref="A115:G115"/>
    <mergeCell ref="A116:G116"/>
    <mergeCell ref="A117:G117"/>
    <mergeCell ref="A82:V82"/>
    <mergeCell ref="A87:V87"/>
    <mergeCell ref="A92:V92"/>
    <mergeCell ref="A97:V97"/>
    <mergeCell ref="A98:V98"/>
    <mergeCell ref="A102:V102"/>
    <mergeCell ref="A71:V71"/>
    <mergeCell ref="A73:V73"/>
    <mergeCell ref="A76:V76"/>
    <mergeCell ref="A77:V77"/>
    <mergeCell ref="A79:V79"/>
    <mergeCell ref="A80:V80"/>
    <mergeCell ref="A58:V58"/>
    <mergeCell ref="A62:V62"/>
    <mergeCell ref="A63:V63"/>
    <mergeCell ref="A67:V67"/>
    <mergeCell ref="A68:V68"/>
    <mergeCell ref="A70:V70"/>
    <mergeCell ref="A40:V40"/>
    <mergeCell ref="A43:V43"/>
    <mergeCell ref="A50:V50"/>
    <mergeCell ref="A53:V53"/>
    <mergeCell ref="A55:V55"/>
    <mergeCell ref="A56:V56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10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322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2" t="s">
        <v>36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7" t="s">
        <v>19</v>
      </c>
      <c r="H10" s="118"/>
      <c r="I10" s="118"/>
      <c r="J10" s="117" t="s">
        <v>20</v>
      </c>
      <c r="K10" s="118"/>
      <c r="L10" s="118"/>
      <c r="M10" s="119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11160.2/1000</f>
        <v>11.160200000000001</v>
      </c>
      <c r="H11" s="85"/>
      <c r="I11" s="55" t="s">
        <v>5</v>
      </c>
      <c r="J11" s="86">
        <f>80239.5/1000</f>
        <v>80.239500000000007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0">
        <f>0/1000</f>
        <v>0</v>
      </c>
      <c r="H13" s="121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0.21963999999999997</v>
      </c>
      <c r="H14" s="85"/>
      <c r="I14" s="55" t="s">
        <v>7</v>
      </c>
      <c r="J14" s="86">
        <f>(P14+P15)/1000</f>
        <v>0.21963999999999997</v>
      </c>
      <c r="K14" s="87"/>
      <c r="L14" s="58">
        <v>2456</v>
      </c>
      <c r="M14" s="35" t="s">
        <v>7</v>
      </c>
      <c r="N14" s="57"/>
      <c r="O14" s="26">
        <v>219.47</v>
      </c>
      <c r="P14" s="27">
        <v>219.47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5">
        <f>2458/1000</f>
        <v>2.4580000000000002</v>
      </c>
      <c r="H15" s="116"/>
      <c r="I15" s="55" t="s">
        <v>5</v>
      </c>
      <c r="J15" s="86">
        <f>27092/1000</f>
        <v>27.091999999999999</v>
      </c>
      <c r="K15" s="87"/>
      <c r="L15" s="59">
        <v>27065</v>
      </c>
      <c r="M15" s="35" t="s">
        <v>5</v>
      </c>
      <c r="N15" s="57"/>
      <c r="O15" s="26">
        <v>0.17</v>
      </c>
      <c r="P15" s="27">
        <v>0.17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2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27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8" t="s">
        <v>24</v>
      </c>
      <c r="G20" s="109"/>
      <c r="H20" s="108" t="s">
        <v>25</v>
      </c>
      <c r="I20" s="112"/>
      <c r="J20" s="112"/>
      <c r="K20" s="109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0"/>
      <c r="G21" s="111"/>
      <c r="H21" s="113" t="s">
        <v>28</v>
      </c>
      <c r="I21" s="114"/>
      <c r="J21" s="113" t="s">
        <v>29</v>
      </c>
      <c r="K21" s="114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9" t="s">
        <v>323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</row>
    <row r="25" spans="1:23" ht="19.350000000000001" customHeight="1" x14ac:dyDescent="0.25">
      <c r="A25" s="127" t="s">
        <v>324</v>
      </c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</row>
    <row r="26" spans="1:23" s="29" customFormat="1" ht="22.8" x14ac:dyDescent="0.25">
      <c r="A26" s="151">
        <v>1</v>
      </c>
      <c r="B26" s="152" t="s">
        <v>325</v>
      </c>
      <c r="C26" s="131" t="s">
        <v>326</v>
      </c>
      <c r="D26" s="153" t="s">
        <v>327</v>
      </c>
      <c r="E26" s="154">
        <v>0.02</v>
      </c>
      <c r="F26" s="133" t="s">
        <v>328</v>
      </c>
      <c r="G26" s="133">
        <v>0.19</v>
      </c>
      <c r="H26" s="155"/>
      <c r="I26" s="155"/>
      <c r="J26" s="133" t="s">
        <v>329</v>
      </c>
      <c r="K26" s="133">
        <v>2.13</v>
      </c>
      <c r="L26" s="156"/>
      <c r="M26" s="155">
        <f>IF(ISNUMBER(K26/G26),IF(NOT(K26/G26=0),K26/G26, " "), " ")</f>
        <v>11.210526315789473</v>
      </c>
      <c r="N26" s="153"/>
    </row>
    <row r="27" spans="1:23" s="29" customFormat="1" ht="22.8" x14ac:dyDescent="0.25">
      <c r="A27" s="151">
        <v>2</v>
      </c>
      <c r="B27" s="152" t="s">
        <v>330</v>
      </c>
      <c r="C27" s="131" t="s">
        <v>331</v>
      </c>
      <c r="D27" s="153" t="s">
        <v>327</v>
      </c>
      <c r="E27" s="154">
        <v>0.35</v>
      </c>
      <c r="F27" s="133" t="s">
        <v>332</v>
      </c>
      <c r="G27" s="133">
        <v>3.48</v>
      </c>
      <c r="H27" s="155"/>
      <c r="I27" s="155"/>
      <c r="J27" s="133" t="s">
        <v>333</v>
      </c>
      <c r="K27" s="133">
        <v>38.369999999999997</v>
      </c>
      <c r="L27" s="156"/>
      <c r="M27" s="155">
        <f>IF(ISNUMBER(K27/G27),IF(NOT(K27/G27=0),K27/G27, " "), " ")</f>
        <v>11.025862068965516</v>
      </c>
      <c r="N27" s="153"/>
    </row>
    <row r="28" spans="1:23" s="29" customFormat="1" ht="22.8" x14ac:dyDescent="0.25">
      <c r="A28" s="151">
        <v>3</v>
      </c>
      <c r="B28" s="152" t="s">
        <v>334</v>
      </c>
      <c r="C28" s="131" t="s">
        <v>335</v>
      </c>
      <c r="D28" s="153" t="s">
        <v>327</v>
      </c>
      <c r="E28" s="154">
        <v>26.4</v>
      </c>
      <c r="F28" s="133" t="s">
        <v>336</v>
      </c>
      <c r="G28" s="133">
        <v>272.7</v>
      </c>
      <c r="H28" s="155"/>
      <c r="I28" s="155"/>
      <c r="J28" s="133" t="s">
        <v>337</v>
      </c>
      <c r="K28" s="133">
        <v>3007.22</v>
      </c>
      <c r="L28" s="156"/>
      <c r="M28" s="155">
        <f>IF(ISNUMBER(K28/G28),IF(NOT(K28/G28=0),K28/G28, " "), " ")</f>
        <v>11.027576090942427</v>
      </c>
      <c r="N28" s="153"/>
    </row>
    <row r="29" spans="1:23" s="29" customFormat="1" ht="22.8" x14ac:dyDescent="0.25">
      <c r="A29" s="151">
        <v>4</v>
      </c>
      <c r="B29" s="152" t="s">
        <v>338</v>
      </c>
      <c r="C29" s="131" t="s">
        <v>339</v>
      </c>
      <c r="D29" s="153" t="s">
        <v>327</v>
      </c>
      <c r="E29" s="154">
        <v>16.420000000000002</v>
      </c>
      <c r="F29" s="133" t="s">
        <v>340</v>
      </c>
      <c r="G29" s="133">
        <v>177.01</v>
      </c>
      <c r="H29" s="155"/>
      <c r="I29" s="155"/>
      <c r="J29" s="133" t="s">
        <v>341</v>
      </c>
      <c r="K29" s="133">
        <v>1951.68</v>
      </c>
      <c r="L29" s="156"/>
      <c r="M29" s="155">
        <f>IF(ISNUMBER(K29/G29),IF(NOT(K29/G29=0),K29/G29, " "), " ")</f>
        <v>11.025817750409582</v>
      </c>
      <c r="N29" s="153"/>
    </row>
    <row r="30" spans="1:23" ht="22.8" x14ac:dyDescent="0.25">
      <c r="A30" s="151">
        <v>5</v>
      </c>
      <c r="B30" s="152" t="s">
        <v>342</v>
      </c>
      <c r="C30" s="131" t="s">
        <v>343</v>
      </c>
      <c r="D30" s="153" t="s">
        <v>327</v>
      </c>
      <c r="E30" s="154">
        <v>145.41999999999999</v>
      </c>
      <c r="F30" s="133" t="s">
        <v>344</v>
      </c>
      <c r="G30" s="133">
        <v>1628.72</v>
      </c>
      <c r="H30" s="155"/>
      <c r="I30" s="155"/>
      <c r="J30" s="133" t="s">
        <v>345</v>
      </c>
      <c r="K30" s="133">
        <v>17947.75</v>
      </c>
      <c r="L30" s="156"/>
      <c r="M30" s="155">
        <f>IF(ISNUMBER(K30/G30),IF(NOT(K30/G30=0),K30/G30, " "), " ")</f>
        <v>11.019542953976128</v>
      </c>
      <c r="N30" s="153"/>
    </row>
    <row r="31" spans="1:23" ht="22.8" x14ac:dyDescent="0.25">
      <c r="A31" s="151">
        <v>6</v>
      </c>
      <c r="B31" s="152" t="s">
        <v>346</v>
      </c>
      <c r="C31" s="131" t="s">
        <v>347</v>
      </c>
      <c r="D31" s="153" t="s">
        <v>327</v>
      </c>
      <c r="E31" s="154">
        <v>12.07</v>
      </c>
      <c r="F31" s="133" t="s">
        <v>348</v>
      </c>
      <c r="G31" s="133">
        <v>138.43</v>
      </c>
      <c r="H31" s="155"/>
      <c r="I31" s="155"/>
      <c r="J31" s="133" t="s">
        <v>349</v>
      </c>
      <c r="K31" s="133">
        <v>1525.29</v>
      </c>
      <c r="L31" s="156"/>
      <c r="M31" s="155">
        <f>IF(ISNUMBER(K31/G31),IF(NOT(K31/G31=0),K31/G31, " "), " ")</f>
        <v>11.018493101206385</v>
      </c>
      <c r="N31" s="153"/>
    </row>
    <row r="32" spans="1:23" ht="22.8" x14ac:dyDescent="0.25">
      <c r="A32" s="151">
        <v>7</v>
      </c>
      <c r="B32" s="152" t="s">
        <v>350</v>
      </c>
      <c r="C32" s="131" t="s">
        <v>351</v>
      </c>
      <c r="D32" s="153" t="s">
        <v>327</v>
      </c>
      <c r="E32" s="154">
        <v>0.47</v>
      </c>
      <c r="F32" s="133" t="s">
        <v>352</v>
      </c>
      <c r="G32" s="133">
        <v>5.59</v>
      </c>
      <c r="H32" s="155"/>
      <c r="I32" s="155"/>
      <c r="J32" s="133" t="s">
        <v>353</v>
      </c>
      <c r="K32" s="133">
        <v>61.6</v>
      </c>
      <c r="L32" s="156"/>
      <c r="M32" s="155">
        <f>IF(ISNUMBER(K32/G32),IF(NOT(K32/G32=0),K32/G32, " "), " ")</f>
        <v>11.019677996422184</v>
      </c>
      <c r="N32" s="153"/>
    </row>
    <row r="33" spans="1:14" ht="22.8" x14ac:dyDescent="0.25">
      <c r="A33" s="151">
        <v>8</v>
      </c>
      <c r="B33" s="152" t="s">
        <v>354</v>
      </c>
      <c r="C33" s="131" t="s">
        <v>355</v>
      </c>
      <c r="D33" s="153" t="s">
        <v>327</v>
      </c>
      <c r="E33" s="154">
        <v>0.28999999999999998</v>
      </c>
      <c r="F33" s="133" t="s">
        <v>356</v>
      </c>
      <c r="G33" s="133">
        <v>3.49</v>
      </c>
      <c r="H33" s="155"/>
      <c r="I33" s="155"/>
      <c r="J33" s="133" t="s">
        <v>357</v>
      </c>
      <c r="K33" s="133">
        <v>38.43</v>
      </c>
      <c r="L33" s="156"/>
      <c r="M33" s="155">
        <f>IF(ISNUMBER(K33/G33),IF(NOT(K33/G33=0),K33/G33, " "), " ")</f>
        <v>11.011461318051575</v>
      </c>
      <c r="N33" s="153"/>
    </row>
    <row r="34" spans="1:14" ht="22.8" x14ac:dyDescent="0.25">
      <c r="A34" s="151">
        <v>9</v>
      </c>
      <c r="B34" s="152" t="s">
        <v>358</v>
      </c>
      <c r="C34" s="131" t="s">
        <v>359</v>
      </c>
      <c r="D34" s="153" t="s">
        <v>327</v>
      </c>
      <c r="E34" s="154">
        <v>0.19</v>
      </c>
      <c r="F34" s="133" t="s">
        <v>360</v>
      </c>
      <c r="G34" s="133">
        <v>2.31</v>
      </c>
      <c r="H34" s="155"/>
      <c r="I34" s="155"/>
      <c r="J34" s="133" t="s">
        <v>361</v>
      </c>
      <c r="K34" s="133">
        <v>25.46</v>
      </c>
      <c r="L34" s="156"/>
      <c r="M34" s="155">
        <f>IF(ISNUMBER(K34/G34),IF(NOT(K34/G34=0),K34/G34, " "), " ")</f>
        <v>11.021645021645021</v>
      </c>
      <c r="N34" s="153"/>
    </row>
    <row r="35" spans="1:14" ht="22.8" x14ac:dyDescent="0.25">
      <c r="A35" s="151">
        <v>10</v>
      </c>
      <c r="B35" s="152" t="s">
        <v>362</v>
      </c>
      <c r="C35" s="131" t="s">
        <v>363</v>
      </c>
      <c r="D35" s="153" t="s">
        <v>327</v>
      </c>
      <c r="E35" s="154">
        <v>17.84</v>
      </c>
      <c r="F35" s="133" t="s">
        <v>364</v>
      </c>
      <c r="G35" s="133">
        <v>223.71</v>
      </c>
      <c r="H35" s="155"/>
      <c r="I35" s="155"/>
      <c r="J35" s="133" t="s">
        <v>365</v>
      </c>
      <c r="K35" s="133">
        <v>2464.77</v>
      </c>
      <c r="L35" s="156"/>
      <c r="M35" s="155">
        <f>IF(ISNUMBER(K35/G35),IF(NOT(K35/G35=0),K35/G35, " "), " ")</f>
        <v>11.017701488534263</v>
      </c>
      <c r="N35" s="153"/>
    </row>
    <row r="36" spans="1:14" ht="22.8" x14ac:dyDescent="0.25">
      <c r="A36" s="151">
        <v>11</v>
      </c>
      <c r="B36" s="152">
        <v>2</v>
      </c>
      <c r="C36" s="131" t="s">
        <v>366</v>
      </c>
      <c r="D36" s="153" t="s">
        <v>327</v>
      </c>
      <c r="E36" s="154">
        <v>0.17</v>
      </c>
      <c r="F36" s="133" t="s">
        <v>367</v>
      </c>
      <c r="G36" s="133"/>
      <c r="H36" s="155"/>
      <c r="I36" s="155"/>
      <c r="J36" s="133" t="s">
        <v>367</v>
      </c>
      <c r="K36" s="133"/>
      <c r="L36" s="156"/>
      <c r="M36" s="155" t="str">
        <f>IF(ISNUMBER(K36/G36),IF(NOT(K36/G36=0),K36/G36, " "), " ")</f>
        <v xml:space="preserve"> </v>
      </c>
      <c r="N36" s="153"/>
    </row>
    <row r="37" spans="1:14" ht="19.350000000000001" customHeight="1" x14ac:dyDescent="0.25">
      <c r="A37" s="127" t="s">
        <v>368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</row>
    <row r="38" spans="1:14" ht="22.8" x14ac:dyDescent="0.25">
      <c r="A38" s="151">
        <v>12</v>
      </c>
      <c r="B38" s="152">
        <v>30954</v>
      </c>
      <c r="C38" s="131" t="s">
        <v>369</v>
      </c>
      <c r="D38" s="153" t="s">
        <v>370</v>
      </c>
      <c r="E38" s="154">
        <v>0.17</v>
      </c>
      <c r="F38" s="133" t="s">
        <v>371</v>
      </c>
      <c r="G38" s="133">
        <v>5.73</v>
      </c>
      <c r="H38" s="155"/>
      <c r="I38" s="155"/>
      <c r="J38" s="133" t="s">
        <v>372</v>
      </c>
      <c r="K38" s="133">
        <v>26.35</v>
      </c>
      <c r="L38" s="156"/>
      <c r="M38" s="155">
        <f>IF(ISNUMBER(K38/G38),IF(NOT(K38/G38=0),K38/G38, " "), " ")</f>
        <v>4.5986038394415356</v>
      </c>
      <c r="N38" s="153" t="s">
        <v>373</v>
      </c>
    </row>
    <row r="39" spans="1:14" ht="22.8" x14ac:dyDescent="0.25">
      <c r="A39" s="151">
        <v>13</v>
      </c>
      <c r="B39" s="152">
        <v>40502</v>
      </c>
      <c r="C39" s="131" t="s">
        <v>374</v>
      </c>
      <c r="D39" s="153" t="s">
        <v>370</v>
      </c>
      <c r="E39" s="154">
        <v>9.1199999999999992</v>
      </c>
      <c r="F39" s="133" t="s">
        <v>375</v>
      </c>
      <c r="G39" s="133">
        <v>71.489999999999995</v>
      </c>
      <c r="H39" s="155"/>
      <c r="I39" s="155"/>
      <c r="J39" s="133" t="s">
        <v>376</v>
      </c>
      <c r="K39" s="133">
        <v>410.4</v>
      </c>
      <c r="L39" s="156"/>
      <c r="M39" s="155">
        <f>IF(ISNUMBER(K39/G39),IF(NOT(K39/G39=0),K39/G39, " "), " ")</f>
        <v>5.7406630297943773</v>
      </c>
      <c r="N39" s="153" t="s">
        <v>377</v>
      </c>
    </row>
    <row r="40" spans="1:14" ht="22.8" x14ac:dyDescent="0.25">
      <c r="A40" s="151">
        <v>14</v>
      </c>
      <c r="B40" s="152">
        <v>40504</v>
      </c>
      <c r="C40" s="131" t="s">
        <v>378</v>
      </c>
      <c r="D40" s="153" t="s">
        <v>370</v>
      </c>
      <c r="E40" s="154">
        <v>8.6</v>
      </c>
      <c r="F40" s="133" t="s">
        <v>379</v>
      </c>
      <c r="G40" s="133">
        <v>11.09</v>
      </c>
      <c r="H40" s="155"/>
      <c r="I40" s="155"/>
      <c r="J40" s="133" t="s">
        <v>380</v>
      </c>
      <c r="K40" s="133">
        <v>25.8</v>
      </c>
      <c r="L40" s="156"/>
      <c r="M40" s="155">
        <f>IF(ISNUMBER(K40/G40),IF(NOT(K40/G40=0),K40/G40, " "), " ")</f>
        <v>2.3264201983769164</v>
      </c>
      <c r="N40" s="153" t="s">
        <v>377</v>
      </c>
    </row>
    <row r="41" spans="1:14" ht="22.8" x14ac:dyDescent="0.25">
      <c r="A41" s="151">
        <v>15</v>
      </c>
      <c r="B41" s="152">
        <v>330206</v>
      </c>
      <c r="C41" s="131" t="s">
        <v>381</v>
      </c>
      <c r="D41" s="153" t="s">
        <v>370</v>
      </c>
      <c r="E41" s="154">
        <v>0.03</v>
      </c>
      <c r="F41" s="133" t="s">
        <v>382</v>
      </c>
      <c r="G41" s="133">
        <v>7.0000000000000007E-2</v>
      </c>
      <c r="H41" s="155"/>
      <c r="I41" s="155"/>
      <c r="J41" s="133" t="s">
        <v>383</v>
      </c>
      <c r="K41" s="133">
        <v>0.33</v>
      </c>
      <c r="L41" s="156"/>
      <c r="M41" s="155">
        <f>IF(ISNUMBER(K41/G41),IF(NOT(K41/G41=0),K41/G41, " "), " ")</f>
        <v>4.7142857142857144</v>
      </c>
      <c r="N41" s="153" t="s">
        <v>377</v>
      </c>
    </row>
    <row r="42" spans="1:14" ht="22.8" x14ac:dyDescent="0.25">
      <c r="A42" s="151">
        <v>16</v>
      </c>
      <c r="B42" s="152">
        <v>400001</v>
      </c>
      <c r="C42" s="131" t="s">
        <v>384</v>
      </c>
      <c r="D42" s="153" t="s">
        <v>370</v>
      </c>
      <c r="E42" s="154">
        <v>0.25</v>
      </c>
      <c r="F42" s="133" t="s">
        <v>385</v>
      </c>
      <c r="G42" s="133">
        <v>25.79</v>
      </c>
      <c r="H42" s="155"/>
      <c r="I42" s="155"/>
      <c r="J42" s="133" t="s">
        <v>386</v>
      </c>
      <c r="K42" s="133">
        <v>142.5</v>
      </c>
      <c r="L42" s="156"/>
      <c r="M42" s="155">
        <f>IF(ISNUMBER(K42/G42),IF(NOT(K42/G42=0),K42/G42, " "), " ")</f>
        <v>5.525397440868554</v>
      </c>
      <c r="N42" s="153" t="s">
        <v>377</v>
      </c>
    </row>
    <row r="43" spans="1:14" ht="19.350000000000001" customHeight="1" x14ac:dyDescent="0.25">
      <c r="A43" s="127" t="s">
        <v>387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</row>
    <row r="44" spans="1:14" ht="34.200000000000003" x14ac:dyDescent="0.25">
      <c r="A44" s="151">
        <v>17</v>
      </c>
      <c r="B44" s="152" t="s">
        <v>388</v>
      </c>
      <c r="C44" s="131" t="s">
        <v>389</v>
      </c>
      <c r="D44" s="153" t="s">
        <v>390</v>
      </c>
      <c r="E44" s="154">
        <v>1E-4</v>
      </c>
      <c r="F44" s="133" t="s">
        <v>391</v>
      </c>
      <c r="G44" s="133">
        <v>3.51</v>
      </c>
      <c r="H44" s="155">
        <v>81514</v>
      </c>
      <c r="I44" s="155">
        <v>8.15</v>
      </c>
      <c r="J44" s="133" t="s">
        <v>392</v>
      </c>
      <c r="K44" s="133">
        <v>8.33</v>
      </c>
      <c r="L44" s="156"/>
      <c r="M44" s="155">
        <f>IF(ISNUMBER(K44/G44),IF(NOT(K44/G44=0),K44/G44, " "), " ")</f>
        <v>2.3732193732193734</v>
      </c>
      <c r="N44" s="153" t="s">
        <v>393</v>
      </c>
    </row>
    <row r="45" spans="1:14" ht="34.200000000000003" x14ac:dyDescent="0.25">
      <c r="A45" s="151">
        <v>18</v>
      </c>
      <c r="B45" s="152" t="s">
        <v>394</v>
      </c>
      <c r="C45" s="131" t="s">
        <v>395</v>
      </c>
      <c r="D45" s="153" t="s">
        <v>390</v>
      </c>
      <c r="E45" s="154">
        <v>5.8999999999999999E-3</v>
      </c>
      <c r="F45" s="133" t="s">
        <v>396</v>
      </c>
      <c r="G45" s="133">
        <v>51.57</v>
      </c>
      <c r="H45" s="155">
        <v>40186.449999999997</v>
      </c>
      <c r="I45" s="155">
        <v>237.1</v>
      </c>
      <c r="J45" s="133" t="s">
        <v>397</v>
      </c>
      <c r="K45" s="133">
        <v>242.55</v>
      </c>
      <c r="L45" s="156"/>
      <c r="M45" s="155">
        <f>IF(ISNUMBER(K45/G45),IF(NOT(K45/G45=0),K45/G45, " "), " ")</f>
        <v>4.7033158813263531</v>
      </c>
      <c r="N45" s="153" t="s">
        <v>398</v>
      </c>
    </row>
    <row r="46" spans="1:14" ht="22.8" x14ac:dyDescent="0.25">
      <c r="A46" s="151">
        <v>19</v>
      </c>
      <c r="B46" s="152" t="s">
        <v>399</v>
      </c>
      <c r="C46" s="131" t="s">
        <v>400</v>
      </c>
      <c r="D46" s="153" t="s">
        <v>401</v>
      </c>
      <c r="E46" s="154">
        <v>1.2156</v>
      </c>
      <c r="F46" s="133" t="s">
        <v>402</v>
      </c>
      <c r="G46" s="133">
        <v>7.55</v>
      </c>
      <c r="H46" s="155">
        <v>41.25</v>
      </c>
      <c r="I46" s="155">
        <v>50.15</v>
      </c>
      <c r="J46" s="133" t="s">
        <v>403</v>
      </c>
      <c r="K46" s="133">
        <v>53.5</v>
      </c>
      <c r="L46" s="156"/>
      <c r="M46" s="155">
        <f>IF(ISNUMBER(K46/G46),IF(NOT(K46/G46=0),K46/G46, " "), " ")</f>
        <v>7.0860927152317883</v>
      </c>
      <c r="N46" s="153" t="s">
        <v>404</v>
      </c>
    </row>
    <row r="47" spans="1:14" ht="34.200000000000003" x14ac:dyDescent="0.25">
      <c r="A47" s="151">
        <v>20</v>
      </c>
      <c r="B47" s="152" t="s">
        <v>405</v>
      </c>
      <c r="C47" s="131" t="s">
        <v>406</v>
      </c>
      <c r="D47" s="153" t="s">
        <v>390</v>
      </c>
      <c r="E47" s="154">
        <v>2.9999999999999997E-4</v>
      </c>
      <c r="F47" s="133" t="s">
        <v>407</v>
      </c>
      <c r="G47" s="133">
        <v>5.49</v>
      </c>
      <c r="H47" s="155">
        <v>60646.19</v>
      </c>
      <c r="I47" s="155">
        <v>18.190000000000001</v>
      </c>
      <c r="J47" s="133" t="s">
        <v>408</v>
      </c>
      <c r="K47" s="133">
        <v>18.61</v>
      </c>
      <c r="L47" s="156"/>
      <c r="M47" s="155">
        <f>IF(ISNUMBER(K47/G47),IF(NOT(K47/G47=0),K47/G47, " "), " ")</f>
        <v>3.3897996357012747</v>
      </c>
      <c r="N47" s="153" t="s">
        <v>409</v>
      </c>
    </row>
    <row r="48" spans="1:14" ht="22.8" x14ac:dyDescent="0.25">
      <c r="A48" s="151">
        <v>21</v>
      </c>
      <c r="B48" s="152" t="s">
        <v>410</v>
      </c>
      <c r="C48" s="131" t="s">
        <v>411</v>
      </c>
      <c r="D48" s="153" t="s">
        <v>390</v>
      </c>
      <c r="E48" s="154">
        <v>1E-4</v>
      </c>
      <c r="F48" s="133" t="s">
        <v>412</v>
      </c>
      <c r="G48" s="133">
        <v>3</v>
      </c>
      <c r="H48" s="155">
        <v>84405</v>
      </c>
      <c r="I48" s="155">
        <v>8.44</v>
      </c>
      <c r="J48" s="133" t="s">
        <v>413</v>
      </c>
      <c r="K48" s="133">
        <v>8.6300000000000008</v>
      </c>
      <c r="L48" s="156"/>
      <c r="M48" s="155">
        <f>IF(ISNUMBER(K48/G48),IF(NOT(K48/G48=0),K48/G48, " "), " ")</f>
        <v>2.8766666666666669</v>
      </c>
      <c r="N48" s="153" t="s">
        <v>414</v>
      </c>
    </row>
    <row r="49" spans="1:14" ht="22.8" x14ac:dyDescent="0.25">
      <c r="A49" s="151">
        <v>22</v>
      </c>
      <c r="B49" s="152" t="s">
        <v>415</v>
      </c>
      <c r="C49" s="131" t="s">
        <v>416</v>
      </c>
      <c r="D49" s="153" t="s">
        <v>390</v>
      </c>
      <c r="E49" s="154">
        <v>5.9999999999999995E-4</v>
      </c>
      <c r="F49" s="133" t="s">
        <v>417</v>
      </c>
      <c r="G49" s="133">
        <v>6.35</v>
      </c>
      <c r="H49" s="155">
        <v>42796</v>
      </c>
      <c r="I49" s="155">
        <v>25.68</v>
      </c>
      <c r="J49" s="133" t="s">
        <v>418</v>
      </c>
      <c r="K49" s="133">
        <v>26.25</v>
      </c>
      <c r="L49" s="156"/>
      <c r="M49" s="155">
        <f>IF(ISNUMBER(K49/G49),IF(NOT(K49/G49=0),K49/G49, " "), " ")</f>
        <v>4.1338582677165361</v>
      </c>
      <c r="N49" s="153" t="s">
        <v>419</v>
      </c>
    </row>
    <row r="50" spans="1:14" ht="22.8" x14ac:dyDescent="0.25">
      <c r="A50" s="151">
        <v>23</v>
      </c>
      <c r="B50" s="152" t="s">
        <v>420</v>
      </c>
      <c r="C50" s="131" t="s">
        <v>421</v>
      </c>
      <c r="D50" s="153" t="s">
        <v>422</v>
      </c>
      <c r="E50" s="154">
        <v>9.2460000000000004</v>
      </c>
      <c r="F50" s="133" t="s">
        <v>423</v>
      </c>
      <c r="G50" s="133">
        <v>186.77</v>
      </c>
      <c r="H50" s="155">
        <v>87</v>
      </c>
      <c r="I50" s="155">
        <v>804.4</v>
      </c>
      <c r="J50" s="133" t="s">
        <v>424</v>
      </c>
      <c r="K50" s="133">
        <v>828.72</v>
      </c>
      <c r="L50" s="156"/>
      <c r="M50" s="155">
        <f>IF(ISNUMBER(K50/G50),IF(NOT(K50/G50=0),K50/G50, " "), " ")</f>
        <v>4.4371151683889272</v>
      </c>
      <c r="N50" s="153" t="s">
        <v>425</v>
      </c>
    </row>
    <row r="51" spans="1:14" ht="22.8" x14ac:dyDescent="0.25">
      <c r="A51" s="151">
        <v>24</v>
      </c>
      <c r="B51" s="152" t="s">
        <v>426</v>
      </c>
      <c r="C51" s="131" t="s">
        <v>427</v>
      </c>
      <c r="D51" s="153" t="s">
        <v>390</v>
      </c>
      <c r="E51" s="154">
        <v>3.5000000000000001E-3</v>
      </c>
      <c r="F51" s="133" t="s">
        <v>428</v>
      </c>
      <c r="G51" s="133">
        <v>37.31</v>
      </c>
      <c r="H51" s="155">
        <v>53556.78</v>
      </c>
      <c r="I51" s="155">
        <v>187.44</v>
      </c>
      <c r="J51" s="133" t="s">
        <v>429</v>
      </c>
      <c r="K51" s="133">
        <v>191.58</v>
      </c>
      <c r="L51" s="156"/>
      <c r="M51" s="155">
        <f>IF(ISNUMBER(K51/G51),IF(NOT(K51/G51=0),K51/G51, " "), " ")</f>
        <v>5.1348164031090864</v>
      </c>
      <c r="N51" s="153" t="s">
        <v>430</v>
      </c>
    </row>
    <row r="52" spans="1:14" ht="22.8" x14ac:dyDescent="0.25">
      <c r="A52" s="151">
        <v>25</v>
      </c>
      <c r="B52" s="152" t="s">
        <v>431</v>
      </c>
      <c r="C52" s="131" t="s">
        <v>432</v>
      </c>
      <c r="D52" s="153" t="s">
        <v>401</v>
      </c>
      <c r="E52" s="154">
        <v>0.51890000000000003</v>
      </c>
      <c r="F52" s="133" t="s">
        <v>433</v>
      </c>
      <c r="G52" s="133">
        <v>52.39</v>
      </c>
      <c r="H52" s="155">
        <v>328</v>
      </c>
      <c r="I52" s="155">
        <v>170.19</v>
      </c>
      <c r="J52" s="133" t="s">
        <v>434</v>
      </c>
      <c r="K52" s="133">
        <v>175.46</v>
      </c>
      <c r="L52" s="156"/>
      <c r="M52" s="155">
        <f>IF(ISNUMBER(K52/G52),IF(NOT(K52/G52=0),K52/G52, " "), " ")</f>
        <v>3.3491124260355032</v>
      </c>
      <c r="N52" s="153" t="s">
        <v>435</v>
      </c>
    </row>
    <row r="53" spans="1:14" ht="114" x14ac:dyDescent="0.25">
      <c r="A53" s="151">
        <v>26</v>
      </c>
      <c r="B53" s="152" t="s">
        <v>436</v>
      </c>
      <c r="C53" s="131" t="s">
        <v>437</v>
      </c>
      <c r="D53" s="153" t="s">
        <v>390</v>
      </c>
      <c r="E53" s="154">
        <v>8.9999999999999998E-4</v>
      </c>
      <c r="F53" s="133" t="s">
        <v>438</v>
      </c>
      <c r="G53" s="133">
        <v>4.7699999999999996</v>
      </c>
      <c r="H53" s="155">
        <v>20100.32</v>
      </c>
      <c r="I53" s="155">
        <v>18.09</v>
      </c>
      <c r="J53" s="133" t="s">
        <v>439</v>
      </c>
      <c r="K53" s="133">
        <v>18.54</v>
      </c>
      <c r="L53" s="156"/>
      <c r="M53" s="155">
        <f>IF(ISNUMBER(K53/G53),IF(NOT(K53/G53=0),K53/G53, " "), " ")</f>
        <v>3.8867924528301887</v>
      </c>
      <c r="N53" s="153" t="s">
        <v>440</v>
      </c>
    </row>
    <row r="54" spans="1:14" ht="22.8" x14ac:dyDescent="0.25">
      <c r="A54" s="151">
        <v>27</v>
      </c>
      <c r="B54" s="152" t="s">
        <v>441</v>
      </c>
      <c r="C54" s="131" t="s">
        <v>442</v>
      </c>
      <c r="D54" s="153" t="s">
        <v>443</v>
      </c>
      <c r="E54" s="154">
        <v>0.19589999999999999</v>
      </c>
      <c r="F54" s="133" t="s">
        <v>444</v>
      </c>
      <c r="G54" s="133">
        <v>8.2899999999999991</v>
      </c>
      <c r="H54" s="155">
        <v>128.38999999999999</v>
      </c>
      <c r="I54" s="155">
        <v>25.15</v>
      </c>
      <c r="J54" s="133" t="s">
        <v>445</v>
      </c>
      <c r="K54" s="133">
        <v>25.67</v>
      </c>
      <c r="L54" s="156"/>
      <c r="M54" s="155">
        <f>IF(ISNUMBER(K54/G54),IF(NOT(K54/G54=0),K54/G54, " "), " ")</f>
        <v>3.0965018094089269</v>
      </c>
      <c r="N54" s="153" t="s">
        <v>446</v>
      </c>
    </row>
    <row r="55" spans="1:14" ht="45.6" x14ac:dyDescent="0.25">
      <c r="A55" s="151">
        <v>28</v>
      </c>
      <c r="B55" s="152" t="s">
        <v>447</v>
      </c>
      <c r="C55" s="131" t="s">
        <v>448</v>
      </c>
      <c r="D55" s="153" t="s">
        <v>443</v>
      </c>
      <c r="E55" s="154">
        <v>1.64</v>
      </c>
      <c r="F55" s="133" t="s">
        <v>449</v>
      </c>
      <c r="G55" s="133">
        <v>37.39</v>
      </c>
      <c r="H55" s="155">
        <v>118.14</v>
      </c>
      <c r="I55" s="155">
        <v>193.76</v>
      </c>
      <c r="J55" s="133" t="s">
        <v>450</v>
      </c>
      <c r="K55" s="133">
        <v>197.79</v>
      </c>
      <c r="L55" s="156"/>
      <c r="M55" s="155">
        <f>IF(ISNUMBER(K55/G55),IF(NOT(K55/G55=0),K55/G55, " "), " ")</f>
        <v>5.289917090131051</v>
      </c>
      <c r="N55" s="153" t="s">
        <v>451</v>
      </c>
    </row>
    <row r="56" spans="1:14" ht="22.8" x14ac:dyDescent="0.25">
      <c r="A56" s="151">
        <v>29</v>
      </c>
      <c r="B56" s="152" t="s">
        <v>452</v>
      </c>
      <c r="C56" s="131" t="s">
        <v>453</v>
      </c>
      <c r="D56" s="153" t="s">
        <v>443</v>
      </c>
      <c r="E56" s="154">
        <v>1.61E-2</v>
      </c>
      <c r="F56" s="133" t="s">
        <v>454</v>
      </c>
      <c r="G56" s="133">
        <v>0.11</v>
      </c>
      <c r="H56" s="155">
        <v>34.75</v>
      </c>
      <c r="I56" s="155">
        <v>0.56000000000000005</v>
      </c>
      <c r="J56" s="133" t="s">
        <v>455</v>
      </c>
      <c r="K56" s="133">
        <v>0.56999999999999995</v>
      </c>
      <c r="L56" s="156"/>
      <c r="M56" s="155">
        <f>IF(ISNUMBER(K56/G56),IF(NOT(K56/G56=0),K56/G56, " "), " ")</f>
        <v>5.1818181818181817</v>
      </c>
      <c r="N56" s="153" t="s">
        <v>456</v>
      </c>
    </row>
    <row r="57" spans="1:14" ht="22.8" x14ac:dyDescent="0.25">
      <c r="A57" s="151">
        <v>30</v>
      </c>
      <c r="B57" s="152" t="s">
        <v>457</v>
      </c>
      <c r="C57" s="131" t="s">
        <v>458</v>
      </c>
      <c r="D57" s="153" t="s">
        <v>390</v>
      </c>
      <c r="E57" s="154">
        <v>1E-4</v>
      </c>
      <c r="F57" s="133" t="s">
        <v>459</v>
      </c>
      <c r="G57" s="133">
        <v>0.92</v>
      </c>
      <c r="H57" s="155">
        <v>32928</v>
      </c>
      <c r="I57" s="155">
        <v>3.29</v>
      </c>
      <c r="J57" s="133" t="s">
        <v>460</v>
      </c>
      <c r="K57" s="133">
        <v>3.37</v>
      </c>
      <c r="L57" s="156"/>
      <c r="M57" s="155">
        <f>IF(ISNUMBER(K57/G57),IF(NOT(K57/G57=0),K57/G57, " "), " ")</f>
        <v>3.6630434782608696</v>
      </c>
      <c r="N57" s="153" t="s">
        <v>461</v>
      </c>
    </row>
    <row r="58" spans="1:14" ht="34.200000000000003" x14ac:dyDescent="0.25">
      <c r="A58" s="151">
        <v>31</v>
      </c>
      <c r="B58" s="152" t="s">
        <v>462</v>
      </c>
      <c r="C58" s="131" t="s">
        <v>463</v>
      </c>
      <c r="D58" s="153" t="s">
        <v>390</v>
      </c>
      <c r="E58" s="154">
        <v>4.7999999999999996E-3</v>
      </c>
      <c r="F58" s="133" t="s">
        <v>464</v>
      </c>
      <c r="G58" s="133">
        <v>100.39</v>
      </c>
      <c r="H58" s="155">
        <v>50416.65</v>
      </c>
      <c r="I58" s="155">
        <v>242</v>
      </c>
      <c r="J58" s="133" t="s">
        <v>465</v>
      </c>
      <c r="K58" s="133">
        <v>247.36</v>
      </c>
      <c r="L58" s="156"/>
      <c r="M58" s="155">
        <f>IF(ISNUMBER(K58/G58),IF(NOT(K58/G58=0),K58/G58, " "), " ")</f>
        <v>2.4639904372945516</v>
      </c>
      <c r="N58" s="153" t="s">
        <v>466</v>
      </c>
    </row>
    <row r="59" spans="1:14" ht="34.200000000000003" x14ac:dyDescent="0.25">
      <c r="A59" s="151">
        <v>32</v>
      </c>
      <c r="B59" s="152" t="s">
        <v>467</v>
      </c>
      <c r="C59" s="131" t="s">
        <v>468</v>
      </c>
      <c r="D59" s="153" t="s">
        <v>401</v>
      </c>
      <c r="E59" s="154">
        <v>4.0000000000000001E-3</v>
      </c>
      <c r="F59" s="133" t="s">
        <v>469</v>
      </c>
      <c r="G59" s="133">
        <v>25.8</v>
      </c>
      <c r="H59" s="155">
        <v>16535.830000000002</v>
      </c>
      <c r="I59" s="155">
        <v>66.14</v>
      </c>
      <c r="J59" s="133" t="s">
        <v>470</v>
      </c>
      <c r="K59" s="133">
        <v>67.739999999999995</v>
      </c>
      <c r="L59" s="156"/>
      <c r="M59" s="155">
        <f>IF(ISNUMBER(K59/G59),IF(NOT(K59/G59=0),K59/G59, " "), " ")</f>
        <v>2.6255813953488367</v>
      </c>
      <c r="N59" s="153" t="s">
        <v>471</v>
      </c>
    </row>
    <row r="60" spans="1:14" ht="57" x14ac:dyDescent="0.25">
      <c r="A60" s="151">
        <v>33</v>
      </c>
      <c r="B60" s="152" t="s">
        <v>472</v>
      </c>
      <c r="C60" s="131" t="s">
        <v>473</v>
      </c>
      <c r="D60" s="153" t="s">
        <v>474</v>
      </c>
      <c r="E60" s="154">
        <v>1.712</v>
      </c>
      <c r="F60" s="133" t="s">
        <v>475</v>
      </c>
      <c r="G60" s="133">
        <v>16.16</v>
      </c>
      <c r="H60" s="155">
        <v>30.68</v>
      </c>
      <c r="I60" s="155">
        <v>52.52</v>
      </c>
      <c r="J60" s="133" t="s">
        <v>476</v>
      </c>
      <c r="K60" s="133">
        <v>53.77</v>
      </c>
      <c r="L60" s="156"/>
      <c r="M60" s="155">
        <f>IF(ISNUMBER(K60/G60),IF(NOT(K60/G60=0),K60/G60, " "), " ")</f>
        <v>3.3273514851485149</v>
      </c>
      <c r="N60" s="153" t="s">
        <v>477</v>
      </c>
    </row>
    <row r="61" spans="1:14" ht="57" x14ac:dyDescent="0.25">
      <c r="A61" s="151">
        <v>34</v>
      </c>
      <c r="B61" s="152" t="s">
        <v>478</v>
      </c>
      <c r="C61" s="131" t="s">
        <v>479</v>
      </c>
      <c r="D61" s="153" t="s">
        <v>474</v>
      </c>
      <c r="E61" s="154">
        <v>168.31100000000001</v>
      </c>
      <c r="F61" s="133" t="s">
        <v>480</v>
      </c>
      <c r="G61" s="133">
        <v>2070.23</v>
      </c>
      <c r="H61" s="155">
        <v>39.79</v>
      </c>
      <c r="I61" s="155">
        <v>6697.11</v>
      </c>
      <c r="J61" s="133" t="s">
        <v>481</v>
      </c>
      <c r="K61" s="133">
        <v>6856.99</v>
      </c>
      <c r="L61" s="156"/>
      <c r="M61" s="155">
        <f>IF(ISNUMBER(K61/G61),IF(NOT(K61/G61=0),K61/G61, " "), " ")</f>
        <v>3.3121875347183645</v>
      </c>
      <c r="N61" s="153" t="s">
        <v>482</v>
      </c>
    </row>
    <row r="62" spans="1:14" ht="57" x14ac:dyDescent="0.25">
      <c r="A62" s="151">
        <v>35</v>
      </c>
      <c r="B62" s="152" t="s">
        <v>483</v>
      </c>
      <c r="C62" s="131" t="s">
        <v>484</v>
      </c>
      <c r="D62" s="153" t="s">
        <v>474</v>
      </c>
      <c r="E62" s="154">
        <v>0.214</v>
      </c>
      <c r="F62" s="133" t="s">
        <v>449</v>
      </c>
      <c r="G62" s="133">
        <v>4.88</v>
      </c>
      <c r="H62" s="155">
        <v>74.06</v>
      </c>
      <c r="I62" s="155">
        <v>15.85</v>
      </c>
      <c r="J62" s="133" t="s">
        <v>485</v>
      </c>
      <c r="K62" s="133">
        <v>16.23</v>
      </c>
      <c r="L62" s="156"/>
      <c r="M62" s="155">
        <f>IF(ISNUMBER(K62/G62),IF(NOT(K62/G62=0),K62/G62, " "), " ")</f>
        <v>3.3258196721311477</v>
      </c>
      <c r="N62" s="153" t="s">
        <v>486</v>
      </c>
    </row>
    <row r="63" spans="1:14" ht="22.8" x14ac:dyDescent="0.25">
      <c r="A63" s="151">
        <v>36</v>
      </c>
      <c r="B63" s="152" t="s">
        <v>487</v>
      </c>
      <c r="C63" s="131" t="s">
        <v>488</v>
      </c>
      <c r="D63" s="153" t="s">
        <v>474</v>
      </c>
      <c r="E63" s="154">
        <v>49.2</v>
      </c>
      <c r="F63" s="133" t="s">
        <v>489</v>
      </c>
      <c r="G63" s="133">
        <v>98.4</v>
      </c>
      <c r="H63" s="155">
        <v>4.24</v>
      </c>
      <c r="I63" s="155">
        <v>208.61</v>
      </c>
      <c r="J63" s="133" t="s">
        <v>490</v>
      </c>
      <c r="K63" s="133">
        <v>214.51</v>
      </c>
      <c r="L63" s="156"/>
      <c r="M63" s="155">
        <f>IF(ISNUMBER(K63/G63),IF(NOT(K63/G63=0),K63/G63, " "), " ")</f>
        <v>2.1799796747967477</v>
      </c>
      <c r="N63" s="153" t="s">
        <v>491</v>
      </c>
    </row>
    <row r="64" spans="1:14" ht="34.200000000000003" x14ac:dyDescent="0.25">
      <c r="A64" s="151">
        <v>37</v>
      </c>
      <c r="B64" s="152" t="s">
        <v>492</v>
      </c>
      <c r="C64" s="131" t="s">
        <v>493</v>
      </c>
      <c r="D64" s="153" t="s">
        <v>474</v>
      </c>
      <c r="E64" s="154">
        <v>3</v>
      </c>
      <c r="F64" s="133" t="s">
        <v>494</v>
      </c>
      <c r="G64" s="133">
        <v>277.2</v>
      </c>
      <c r="H64" s="155">
        <v>325.33999999999997</v>
      </c>
      <c r="I64" s="155">
        <v>976.02</v>
      </c>
      <c r="J64" s="133" t="s">
        <v>495</v>
      </c>
      <c r="K64" s="133">
        <v>997.29</v>
      </c>
      <c r="L64" s="156"/>
      <c r="M64" s="155">
        <f>IF(ISNUMBER(K64/G64),IF(NOT(K64/G64=0),K64/G64, " "), " ")</f>
        <v>3.5977272727272727</v>
      </c>
      <c r="N64" s="153" t="s">
        <v>496</v>
      </c>
    </row>
    <row r="65" spans="1:14" ht="34.200000000000003" x14ac:dyDescent="0.25">
      <c r="A65" s="151">
        <v>38</v>
      </c>
      <c r="B65" s="152" t="s">
        <v>497</v>
      </c>
      <c r="C65" s="131" t="s">
        <v>498</v>
      </c>
      <c r="D65" s="153" t="s">
        <v>499</v>
      </c>
      <c r="E65" s="154">
        <v>6.6E-3</v>
      </c>
      <c r="F65" s="133" t="s">
        <v>500</v>
      </c>
      <c r="G65" s="133">
        <v>1.82</v>
      </c>
      <c r="H65" s="155">
        <v>1425</v>
      </c>
      <c r="I65" s="155">
        <v>9.41</v>
      </c>
      <c r="J65" s="133" t="s">
        <v>501</v>
      </c>
      <c r="K65" s="133">
        <v>9.6</v>
      </c>
      <c r="L65" s="156"/>
      <c r="M65" s="155">
        <f>IF(ISNUMBER(K65/G65),IF(NOT(K65/G65=0),K65/G65, " "), " ")</f>
        <v>5.2747252747252746</v>
      </c>
      <c r="N65" s="153" t="s">
        <v>502</v>
      </c>
    </row>
    <row r="66" spans="1:14" ht="34.200000000000003" x14ac:dyDescent="0.25">
      <c r="A66" s="151">
        <v>39</v>
      </c>
      <c r="B66" s="152" t="s">
        <v>503</v>
      </c>
      <c r="C66" s="131" t="s">
        <v>504</v>
      </c>
      <c r="D66" s="153" t="s">
        <v>499</v>
      </c>
      <c r="E66" s="154">
        <v>6.6E-3</v>
      </c>
      <c r="F66" s="133" t="s">
        <v>505</v>
      </c>
      <c r="G66" s="133">
        <v>3.04</v>
      </c>
      <c r="H66" s="155">
        <v>2137.5</v>
      </c>
      <c r="I66" s="155">
        <v>14.11</v>
      </c>
      <c r="J66" s="133" t="s">
        <v>506</v>
      </c>
      <c r="K66" s="133">
        <v>14.41</v>
      </c>
      <c r="L66" s="156"/>
      <c r="M66" s="155">
        <f>IF(ISNUMBER(K66/G66),IF(NOT(K66/G66=0),K66/G66, " "), " ")</f>
        <v>4.7401315789473681</v>
      </c>
      <c r="N66" s="153" t="s">
        <v>507</v>
      </c>
    </row>
    <row r="67" spans="1:14" ht="57" x14ac:dyDescent="0.25">
      <c r="A67" s="151">
        <v>40</v>
      </c>
      <c r="B67" s="152" t="s">
        <v>508</v>
      </c>
      <c r="C67" s="131" t="s">
        <v>509</v>
      </c>
      <c r="D67" s="153" t="s">
        <v>474</v>
      </c>
      <c r="E67" s="154">
        <v>0.2</v>
      </c>
      <c r="F67" s="133" t="s">
        <v>510</v>
      </c>
      <c r="G67" s="133">
        <v>12.85</v>
      </c>
      <c r="H67" s="155">
        <v>181</v>
      </c>
      <c r="I67" s="155">
        <v>36.200000000000003</v>
      </c>
      <c r="J67" s="133" t="s">
        <v>511</v>
      </c>
      <c r="K67" s="133">
        <v>36.96</v>
      </c>
      <c r="L67" s="156"/>
      <c r="M67" s="155">
        <f>IF(ISNUMBER(K67/G67),IF(NOT(K67/G67=0),K67/G67, " "), " ")</f>
        <v>2.8762645914396887</v>
      </c>
      <c r="N67" s="153" t="s">
        <v>512</v>
      </c>
    </row>
    <row r="68" spans="1:14" ht="34.200000000000003" x14ac:dyDescent="0.25">
      <c r="A68" s="151">
        <v>41</v>
      </c>
      <c r="B68" s="152" t="s">
        <v>513</v>
      </c>
      <c r="C68" s="131" t="s">
        <v>514</v>
      </c>
      <c r="D68" s="153" t="s">
        <v>515</v>
      </c>
      <c r="E68" s="154">
        <v>4</v>
      </c>
      <c r="F68" s="133" t="s">
        <v>516</v>
      </c>
      <c r="G68" s="133">
        <v>65.599999999999994</v>
      </c>
      <c r="H68" s="155">
        <v>71.75</v>
      </c>
      <c r="I68" s="155">
        <v>287</v>
      </c>
      <c r="J68" s="133" t="s">
        <v>517</v>
      </c>
      <c r="K68" s="133">
        <v>293.08</v>
      </c>
      <c r="L68" s="156"/>
      <c r="M68" s="155">
        <f>IF(ISNUMBER(K68/G68),IF(NOT(K68/G68=0),K68/G68, " "), " ")</f>
        <v>4.4676829268292684</v>
      </c>
      <c r="N68" s="153" t="s">
        <v>518</v>
      </c>
    </row>
    <row r="69" spans="1:14" ht="22.8" x14ac:dyDescent="0.25">
      <c r="A69" s="151">
        <v>42</v>
      </c>
      <c r="B69" s="152" t="s">
        <v>519</v>
      </c>
      <c r="C69" s="131" t="s">
        <v>520</v>
      </c>
      <c r="D69" s="153" t="s">
        <v>515</v>
      </c>
      <c r="E69" s="154">
        <v>1</v>
      </c>
      <c r="F69" s="133" t="s">
        <v>521</v>
      </c>
      <c r="G69" s="133">
        <v>18.600000000000001</v>
      </c>
      <c r="H69" s="155">
        <v>33.74</v>
      </c>
      <c r="I69" s="155">
        <v>33.74</v>
      </c>
      <c r="J69" s="133" t="s">
        <v>522</v>
      </c>
      <c r="K69" s="133">
        <v>34.479999999999997</v>
      </c>
      <c r="L69" s="156"/>
      <c r="M69" s="155">
        <f>IF(ISNUMBER(K69/G69),IF(NOT(K69/G69=0),K69/G69, " "), " ")</f>
        <v>1.8537634408602148</v>
      </c>
      <c r="N69" s="153" t="s">
        <v>523</v>
      </c>
    </row>
    <row r="70" spans="1:14" ht="22.8" x14ac:dyDescent="0.25">
      <c r="A70" s="151">
        <v>43</v>
      </c>
      <c r="B70" s="152" t="s">
        <v>524</v>
      </c>
      <c r="C70" s="131" t="s">
        <v>525</v>
      </c>
      <c r="D70" s="153" t="s">
        <v>515</v>
      </c>
      <c r="E70" s="154">
        <v>0.5</v>
      </c>
      <c r="F70" s="133" t="s">
        <v>526</v>
      </c>
      <c r="G70" s="133">
        <v>14.5</v>
      </c>
      <c r="H70" s="155">
        <v>78.73</v>
      </c>
      <c r="I70" s="155">
        <v>39.369999999999997</v>
      </c>
      <c r="J70" s="133" t="s">
        <v>527</v>
      </c>
      <c r="K70" s="133">
        <v>40.18</v>
      </c>
      <c r="L70" s="156"/>
      <c r="M70" s="155">
        <f>IF(ISNUMBER(K70/G70),IF(NOT(K70/G70=0),K70/G70, " "), " ")</f>
        <v>2.7710344827586209</v>
      </c>
      <c r="N70" s="153" t="s">
        <v>528</v>
      </c>
    </row>
    <row r="71" spans="1:14" ht="22.8" x14ac:dyDescent="0.25">
      <c r="A71" s="151">
        <v>44</v>
      </c>
      <c r="B71" s="152" t="s">
        <v>529</v>
      </c>
      <c r="C71" s="131" t="s">
        <v>530</v>
      </c>
      <c r="D71" s="153" t="s">
        <v>401</v>
      </c>
      <c r="E71" s="154">
        <v>1E-4</v>
      </c>
      <c r="F71" s="133" t="s">
        <v>531</v>
      </c>
      <c r="G71" s="133">
        <v>0.06</v>
      </c>
      <c r="H71" s="155">
        <v>2521</v>
      </c>
      <c r="I71" s="155">
        <v>0.25</v>
      </c>
      <c r="J71" s="133" t="s">
        <v>532</v>
      </c>
      <c r="K71" s="133">
        <v>0.28999999999999998</v>
      </c>
      <c r="L71" s="156"/>
      <c r="M71" s="155">
        <f>IF(ISNUMBER(K71/G71),IF(NOT(K71/G71=0),K71/G71, " "), " ")</f>
        <v>4.833333333333333</v>
      </c>
      <c r="N71" s="153" t="s">
        <v>533</v>
      </c>
    </row>
    <row r="72" spans="1:14" ht="34.200000000000003" x14ac:dyDescent="0.25">
      <c r="A72" s="151">
        <v>45</v>
      </c>
      <c r="B72" s="152" t="s">
        <v>534</v>
      </c>
      <c r="C72" s="131" t="s">
        <v>535</v>
      </c>
      <c r="D72" s="153" t="s">
        <v>401</v>
      </c>
      <c r="E72" s="154">
        <v>6.3959999999999999</v>
      </c>
      <c r="F72" s="133" t="s">
        <v>536</v>
      </c>
      <c r="G72" s="133">
        <v>19.899999999999999</v>
      </c>
      <c r="H72" s="155">
        <v>21.36</v>
      </c>
      <c r="I72" s="155">
        <v>136.62</v>
      </c>
      <c r="J72" s="133" t="s">
        <v>537</v>
      </c>
      <c r="K72" s="133">
        <v>139.38</v>
      </c>
      <c r="L72" s="156"/>
      <c r="M72" s="155">
        <f>IF(ISNUMBER(K72/G72),IF(NOT(K72/G72=0),K72/G72, " "), " ")</f>
        <v>7.0040201005025127</v>
      </c>
      <c r="N72" s="153" t="s">
        <v>538</v>
      </c>
    </row>
    <row r="73" spans="1:14" ht="22.8" x14ac:dyDescent="0.25">
      <c r="A73" s="151">
        <v>46</v>
      </c>
      <c r="B73" s="152" t="s">
        <v>539</v>
      </c>
      <c r="C73" s="131" t="s">
        <v>540</v>
      </c>
      <c r="D73" s="153" t="s">
        <v>541</v>
      </c>
      <c r="E73" s="154">
        <v>1E-3</v>
      </c>
      <c r="F73" s="133" t="s">
        <v>542</v>
      </c>
      <c r="G73" s="133">
        <v>4.91</v>
      </c>
      <c r="H73" s="155">
        <v>33880</v>
      </c>
      <c r="I73" s="155">
        <v>33.880000000000003</v>
      </c>
      <c r="J73" s="133" t="s">
        <v>543</v>
      </c>
      <c r="K73" s="133">
        <v>34.56</v>
      </c>
      <c r="L73" s="156"/>
      <c r="M73" s="155">
        <f>IF(ISNUMBER(K73/G73),IF(NOT(K73/G73=0),K73/G73, " "), " ")</f>
        <v>7.0386965376782076</v>
      </c>
      <c r="N73" s="153" t="s">
        <v>544</v>
      </c>
    </row>
    <row r="74" spans="1:14" ht="57" x14ac:dyDescent="0.25">
      <c r="A74" s="151">
        <v>47</v>
      </c>
      <c r="B74" s="152" t="s">
        <v>545</v>
      </c>
      <c r="C74" s="131" t="s">
        <v>546</v>
      </c>
      <c r="D74" s="153" t="s">
        <v>474</v>
      </c>
      <c r="E74" s="154">
        <v>0.4</v>
      </c>
      <c r="F74" s="133" t="s">
        <v>547</v>
      </c>
      <c r="G74" s="133">
        <v>7.56</v>
      </c>
      <c r="H74" s="155"/>
      <c r="I74" s="155"/>
      <c r="J74" s="133" t="s">
        <v>548</v>
      </c>
      <c r="K74" s="133">
        <v>22.24</v>
      </c>
      <c r="L74" s="156"/>
      <c r="M74" s="155">
        <f>IF(ISNUMBER(K74/G74),IF(NOT(K74/G74=0),K74/G74, " "), " ")</f>
        <v>2.9417989417989419</v>
      </c>
      <c r="N74" s="153"/>
    </row>
    <row r="75" spans="1:14" ht="45.6" x14ac:dyDescent="0.25">
      <c r="A75" s="151">
        <v>48</v>
      </c>
      <c r="B75" s="152" t="s">
        <v>549</v>
      </c>
      <c r="C75" s="131" t="s">
        <v>550</v>
      </c>
      <c r="D75" s="153" t="s">
        <v>551</v>
      </c>
      <c r="E75" s="154">
        <v>0.1</v>
      </c>
      <c r="F75" s="133" t="s">
        <v>552</v>
      </c>
      <c r="G75" s="133">
        <v>5.03</v>
      </c>
      <c r="H75" s="155"/>
      <c r="I75" s="155"/>
      <c r="J75" s="133" t="s">
        <v>553</v>
      </c>
      <c r="K75" s="133">
        <v>13.42</v>
      </c>
      <c r="L75" s="156"/>
      <c r="M75" s="155">
        <f>IF(ISNUMBER(K75/G75),IF(NOT(K75/G75=0),K75/G75, " "), " ")</f>
        <v>2.6679920477137173</v>
      </c>
      <c r="N75" s="153"/>
    </row>
    <row r="76" spans="1:14" ht="22.8" x14ac:dyDescent="0.25">
      <c r="A76" s="151">
        <v>49</v>
      </c>
      <c r="B76" s="152" t="s">
        <v>554</v>
      </c>
      <c r="C76" s="131" t="s">
        <v>555</v>
      </c>
      <c r="D76" s="153" t="s">
        <v>515</v>
      </c>
      <c r="E76" s="154">
        <v>2</v>
      </c>
      <c r="F76" s="133" t="s">
        <v>556</v>
      </c>
      <c r="G76" s="133">
        <v>35.200000000000003</v>
      </c>
      <c r="H76" s="155"/>
      <c r="I76" s="155"/>
      <c r="J76" s="133" t="s">
        <v>557</v>
      </c>
      <c r="K76" s="133">
        <v>55.94</v>
      </c>
      <c r="L76" s="156"/>
      <c r="M76" s="155">
        <f>IF(ISNUMBER(K76/G76),IF(NOT(K76/G76=0),K76/G76, " "), " ")</f>
        <v>1.5892045454545454</v>
      </c>
      <c r="N76" s="153"/>
    </row>
    <row r="77" spans="1:14" ht="22.8" x14ac:dyDescent="0.25">
      <c r="A77" s="151">
        <v>50</v>
      </c>
      <c r="B77" s="152" t="s">
        <v>558</v>
      </c>
      <c r="C77" s="131" t="s">
        <v>520</v>
      </c>
      <c r="D77" s="153" t="s">
        <v>515</v>
      </c>
      <c r="E77" s="154">
        <v>7</v>
      </c>
      <c r="F77" s="133" t="s">
        <v>521</v>
      </c>
      <c r="G77" s="133">
        <v>130.19999999999999</v>
      </c>
      <c r="H77" s="155"/>
      <c r="I77" s="155"/>
      <c r="J77" s="133" t="s">
        <v>522</v>
      </c>
      <c r="K77" s="133">
        <v>241.36</v>
      </c>
      <c r="L77" s="156"/>
      <c r="M77" s="155">
        <f>IF(ISNUMBER(K77/G77),IF(NOT(K77/G77=0),K77/G77, " "), " ")</f>
        <v>1.8537634408602153</v>
      </c>
      <c r="N77" s="153"/>
    </row>
    <row r="78" spans="1:14" ht="22.8" x14ac:dyDescent="0.25">
      <c r="A78" s="151">
        <v>51</v>
      </c>
      <c r="B78" s="152" t="s">
        <v>559</v>
      </c>
      <c r="C78" s="131" t="s">
        <v>560</v>
      </c>
      <c r="D78" s="153" t="s">
        <v>515</v>
      </c>
      <c r="E78" s="154">
        <v>4</v>
      </c>
      <c r="F78" s="133" t="s">
        <v>561</v>
      </c>
      <c r="G78" s="133">
        <v>117.2</v>
      </c>
      <c r="H78" s="155"/>
      <c r="I78" s="155"/>
      <c r="J78" s="133" t="s">
        <v>562</v>
      </c>
      <c r="K78" s="133">
        <v>299.24</v>
      </c>
      <c r="L78" s="156"/>
      <c r="M78" s="155">
        <f>IF(ISNUMBER(K78/G78),IF(NOT(K78/G78=0),K78/G78, " "), " ")</f>
        <v>2.5532423208191126</v>
      </c>
      <c r="N78" s="153"/>
    </row>
    <row r="79" spans="1:14" ht="22.8" x14ac:dyDescent="0.25">
      <c r="A79" s="151">
        <v>52</v>
      </c>
      <c r="B79" s="152" t="s">
        <v>563</v>
      </c>
      <c r="C79" s="131" t="s">
        <v>564</v>
      </c>
      <c r="D79" s="153" t="s">
        <v>515</v>
      </c>
      <c r="E79" s="154">
        <v>9</v>
      </c>
      <c r="F79" s="133" t="s">
        <v>565</v>
      </c>
      <c r="G79" s="133">
        <v>391.5</v>
      </c>
      <c r="H79" s="155"/>
      <c r="I79" s="155"/>
      <c r="J79" s="133" t="s">
        <v>566</v>
      </c>
      <c r="K79" s="133">
        <v>1046.8800000000001</v>
      </c>
      <c r="L79" s="156"/>
      <c r="M79" s="155">
        <f>IF(ISNUMBER(K79/G79),IF(NOT(K79/G79=0),K79/G79, " "), " ")</f>
        <v>2.6740229885057474</v>
      </c>
      <c r="N79" s="153"/>
    </row>
    <row r="80" spans="1:14" ht="22.8" x14ac:dyDescent="0.25">
      <c r="A80" s="151">
        <v>53</v>
      </c>
      <c r="B80" s="152" t="s">
        <v>563</v>
      </c>
      <c r="C80" s="131" t="s">
        <v>567</v>
      </c>
      <c r="D80" s="153" t="s">
        <v>515</v>
      </c>
      <c r="E80" s="154">
        <v>5</v>
      </c>
      <c r="F80" s="133" t="s">
        <v>565</v>
      </c>
      <c r="G80" s="133">
        <v>217.5</v>
      </c>
      <c r="H80" s="155"/>
      <c r="I80" s="155"/>
      <c r="J80" s="133" t="s">
        <v>566</v>
      </c>
      <c r="K80" s="133">
        <v>581.6</v>
      </c>
      <c r="L80" s="156"/>
      <c r="M80" s="155">
        <f>IF(ISNUMBER(K80/G80),IF(NOT(K80/G80=0),K80/G80, " "), " ")</f>
        <v>2.6740229885057474</v>
      </c>
      <c r="N80" s="153"/>
    </row>
    <row r="81" spans="1:14" ht="22.8" x14ac:dyDescent="0.25">
      <c r="A81" s="151">
        <v>54</v>
      </c>
      <c r="B81" s="152" t="s">
        <v>563</v>
      </c>
      <c r="C81" s="131" t="s">
        <v>568</v>
      </c>
      <c r="D81" s="153" t="s">
        <v>515</v>
      </c>
      <c r="E81" s="154">
        <v>1</v>
      </c>
      <c r="F81" s="133" t="s">
        <v>565</v>
      </c>
      <c r="G81" s="133">
        <v>43.5</v>
      </c>
      <c r="H81" s="155"/>
      <c r="I81" s="155"/>
      <c r="J81" s="133" t="s">
        <v>566</v>
      </c>
      <c r="K81" s="133">
        <v>116.32</v>
      </c>
      <c r="L81" s="156"/>
      <c r="M81" s="155">
        <f>IF(ISNUMBER(K81/G81),IF(NOT(K81/G81=0),K81/G81, " "), " ")</f>
        <v>2.6740229885057469</v>
      </c>
      <c r="N81" s="153"/>
    </row>
    <row r="82" spans="1:14" ht="22.8" x14ac:dyDescent="0.25">
      <c r="A82" s="151">
        <v>55</v>
      </c>
      <c r="B82" s="152" t="s">
        <v>563</v>
      </c>
      <c r="C82" s="131" t="s">
        <v>569</v>
      </c>
      <c r="D82" s="153" t="s">
        <v>515</v>
      </c>
      <c r="E82" s="154">
        <v>3</v>
      </c>
      <c r="F82" s="133" t="s">
        <v>565</v>
      </c>
      <c r="G82" s="133">
        <v>130.5</v>
      </c>
      <c r="H82" s="155"/>
      <c r="I82" s="155"/>
      <c r="J82" s="133" t="s">
        <v>566</v>
      </c>
      <c r="K82" s="133">
        <v>348.96</v>
      </c>
      <c r="L82" s="156"/>
      <c r="M82" s="155">
        <f>IF(ISNUMBER(K82/G82),IF(NOT(K82/G82=0),K82/G82, " "), " ")</f>
        <v>2.6740229885057469</v>
      </c>
      <c r="N82" s="153"/>
    </row>
    <row r="83" spans="1:14" ht="22.8" x14ac:dyDescent="0.25">
      <c r="A83" s="151">
        <v>56</v>
      </c>
      <c r="B83" s="152" t="s">
        <v>570</v>
      </c>
      <c r="C83" s="131" t="s">
        <v>571</v>
      </c>
      <c r="D83" s="153" t="s">
        <v>515</v>
      </c>
      <c r="E83" s="154">
        <v>2</v>
      </c>
      <c r="F83" s="133" t="s">
        <v>572</v>
      </c>
      <c r="G83" s="133">
        <v>4.82</v>
      </c>
      <c r="H83" s="155"/>
      <c r="I83" s="155"/>
      <c r="J83" s="133" t="s">
        <v>573</v>
      </c>
      <c r="K83" s="133">
        <v>35.14</v>
      </c>
      <c r="L83" s="156"/>
      <c r="M83" s="155">
        <f>IF(ISNUMBER(K83/G83),IF(NOT(K83/G83=0),K83/G83, " "), " ")</f>
        <v>7.2904564315352696</v>
      </c>
      <c r="N83" s="153"/>
    </row>
    <row r="84" spans="1:14" ht="19.350000000000001" customHeight="1" x14ac:dyDescent="0.25">
      <c r="A84" s="149" t="s">
        <v>574</v>
      </c>
      <c r="B84" s="150"/>
      <c r="C84" s="150"/>
      <c r="D84" s="150"/>
      <c r="E84" s="150"/>
      <c r="F84" s="150"/>
      <c r="G84" s="150"/>
      <c r="H84" s="150"/>
      <c r="I84" s="150"/>
      <c r="J84" s="150"/>
      <c r="K84" s="150"/>
      <c r="L84" s="150"/>
      <c r="M84" s="150"/>
      <c r="N84" s="150"/>
    </row>
    <row r="85" spans="1:14" ht="19.350000000000001" customHeight="1" x14ac:dyDescent="0.25">
      <c r="A85" s="127" t="s">
        <v>387</v>
      </c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</row>
    <row r="86" spans="1:14" ht="22.8" x14ac:dyDescent="0.25">
      <c r="A86" s="151">
        <v>57</v>
      </c>
      <c r="B86" s="152" t="s">
        <v>575</v>
      </c>
      <c r="C86" s="131" t="s">
        <v>576</v>
      </c>
      <c r="D86" s="153" t="s">
        <v>515</v>
      </c>
      <c r="E86" s="154">
        <v>14</v>
      </c>
      <c r="F86" s="133" t="s">
        <v>367</v>
      </c>
      <c r="G86" s="133"/>
      <c r="H86" s="155"/>
      <c r="I86" s="155"/>
      <c r="J86" s="133" t="s">
        <v>367</v>
      </c>
      <c r="K86" s="133"/>
      <c r="L86" s="156"/>
      <c r="M86" s="155" t="str">
        <f>IF(ISNUMBER(K86/G86),IF(NOT(K86/G86=0),K86/G86, " "), " ")</f>
        <v xml:space="preserve"> </v>
      </c>
      <c r="N86" s="153"/>
    </row>
    <row r="87" spans="1:14" ht="22.8" x14ac:dyDescent="0.25">
      <c r="A87" s="151">
        <v>58</v>
      </c>
      <c r="B87" s="152" t="s">
        <v>577</v>
      </c>
      <c r="C87" s="131" t="s">
        <v>578</v>
      </c>
      <c r="D87" s="153" t="s">
        <v>515</v>
      </c>
      <c r="E87" s="154">
        <v>1</v>
      </c>
      <c r="F87" s="133" t="s">
        <v>367</v>
      </c>
      <c r="G87" s="133"/>
      <c r="H87" s="155"/>
      <c r="I87" s="155"/>
      <c r="J87" s="133" t="s">
        <v>367</v>
      </c>
      <c r="K87" s="133"/>
      <c r="L87" s="156"/>
      <c r="M87" s="155" t="str">
        <f>IF(ISNUMBER(K87/G87),IF(NOT(K87/G87=0),K87/G87, " "), " ")</f>
        <v xml:space="preserve"> </v>
      </c>
      <c r="N87" s="153"/>
    </row>
    <row r="88" spans="1:14" ht="22.8" x14ac:dyDescent="0.25">
      <c r="A88" s="151">
        <v>59</v>
      </c>
      <c r="B88" s="152" t="s">
        <v>579</v>
      </c>
      <c r="C88" s="131" t="s">
        <v>580</v>
      </c>
      <c r="D88" s="153" t="s">
        <v>390</v>
      </c>
      <c r="E88" s="154">
        <v>5.8999999999999999E-3</v>
      </c>
      <c r="F88" s="133" t="s">
        <v>367</v>
      </c>
      <c r="G88" s="133"/>
      <c r="H88" s="155"/>
      <c r="I88" s="155"/>
      <c r="J88" s="133" t="s">
        <v>367</v>
      </c>
      <c r="K88" s="133"/>
      <c r="L88" s="156"/>
      <c r="M88" s="155" t="str">
        <f>IF(ISNUMBER(K88/G88),IF(NOT(K88/G88=0),K88/G88, " "), " ")</f>
        <v xml:space="preserve"> </v>
      </c>
      <c r="N88" s="153"/>
    </row>
    <row r="89" spans="1:14" ht="22.8" x14ac:dyDescent="0.25">
      <c r="A89" s="157">
        <v>60</v>
      </c>
      <c r="B89" s="158" t="s">
        <v>581</v>
      </c>
      <c r="C89" s="137" t="s">
        <v>582</v>
      </c>
      <c r="D89" s="159" t="s">
        <v>390</v>
      </c>
      <c r="E89" s="160">
        <v>4.02E-2</v>
      </c>
      <c r="F89" s="139" t="s">
        <v>367</v>
      </c>
      <c r="G89" s="139"/>
      <c r="H89" s="161"/>
      <c r="I89" s="161"/>
      <c r="J89" s="139" t="s">
        <v>367</v>
      </c>
      <c r="K89" s="139"/>
      <c r="L89" s="162"/>
      <c r="M89" s="161" t="str">
        <f>IF(ISNUMBER(K89/G89),IF(NOT(K89/G89=0),K89/G89, " "), " ")</f>
        <v xml:space="preserve"> </v>
      </c>
      <c r="N89" s="159"/>
    </row>
    <row r="90" spans="1:14" x14ac:dyDescent="0.25">
      <c r="A90" s="143" t="s">
        <v>302</v>
      </c>
      <c r="B90" s="144"/>
      <c r="C90" s="144"/>
      <c r="D90" s="144"/>
      <c r="E90" s="144"/>
      <c r="F90" s="144"/>
      <c r="G90" s="163">
        <v>6345</v>
      </c>
      <c r="H90" s="164"/>
      <c r="I90" s="164"/>
      <c r="J90" s="164"/>
      <c r="K90" s="163">
        <v>40110</v>
      </c>
      <c r="L90" s="165"/>
      <c r="M90" s="163">
        <f ca="1">IF(ISNUMBER(INDIRECT("K" &amp; ROW())/INDIRECT("G" &amp; ROW())),INDIRECT("K" &amp; ROW())/INDIRECT("G" &amp; ROW()), " ")</f>
        <v>6.3215130023640658</v>
      </c>
      <c r="N90" s="145" t="s">
        <v>583</v>
      </c>
    </row>
    <row r="91" spans="1:14" x14ac:dyDescent="0.25">
      <c r="A91" s="143" t="s">
        <v>307</v>
      </c>
      <c r="B91" s="144"/>
      <c r="C91" s="144"/>
      <c r="D91" s="144"/>
      <c r="E91" s="144"/>
      <c r="F91" s="144"/>
      <c r="G91" s="163"/>
      <c r="H91" s="164"/>
      <c r="I91" s="164"/>
      <c r="J91" s="164"/>
      <c r="K91" s="163"/>
      <c r="L91" s="165"/>
      <c r="M91" s="163" t="str">
        <f ca="1">IF(ISNUMBER(INDIRECT("K" &amp; ROW())/INDIRECT("G" &amp; ROW())),INDIRECT("K" &amp; ROW())/INDIRECT("G" &amp; ROW()), " ")</f>
        <v xml:space="preserve"> </v>
      </c>
      <c r="N91" s="145" t="s">
        <v>583</v>
      </c>
    </row>
    <row r="92" spans="1:14" x14ac:dyDescent="0.25">
      <c r="A92" s="143" t="s">
        <v>308</v>
      </c>
      <c r="B92" s="144"/>
      <c r="C92" s="144"/>
      <c r="D92" s="144"/>
      <c r="E92" s="144"/>
      <c r="F92" s="144"/>
      <c r="G92" s="163">
        <v>2458</v>
      </c>
      <c r="H92" s="164"/>
      <c r="I92" s="164"/>
      <c r="J92" s="164"/>
      <c r="K92" s="163">
        <v>27092</v>
      </c>
      <c r="L92" s="165"/>
      <c r="M92" s="163">
        <f ca="1">IF(ISNUMBER(INDIRECT("K" &amp; ROW())/INDIRECT("G" &amp; ROW())),INDIRECT("K" &amp; ROW())/INDIRECT("G" &amp; ROW()), " ")</f>
        <v>11.021969080553296</v>
      </c>
      <c r="N92" s="145" t="s">
        <v>583</v>
      </c>
    </row>
    <row r="93" spans="1:14" x14ac:dyDescent="0.25">
      <c r="A93" s="143" t="s">
        <v>309</v>
      </c>
      <c r="B93" s="144"/>
      <c r="C93" s="144"/>
      <c r="D93" s="144"/>
      <c r="E93" s="144"/>
      <c r="F93" s="144"/>
      <c r="G93" s="163">
        <v>3774</v>
      </c>
      <c r="H93" s="164"/>
      <c r="I93" s="164"/>
      <c r="J93" s="164"/>
      <c r="K93" s="163">
        <v>12423</v>
      </c>
      <c r="L93" s="165"/>
      <c r="M93" s="163">
        <f ca="1">IF(ISNUMBER(INDIRECT("K" &amp; ROW())/INDIRECT("G" &amp; ROW())),INDIRECT("K" &amp; ROW())/INDIRECT("G" &amp; ROW()), " ")</f>
        <v>3.2917329093799683</v>
      </c>
      <c r="N93" s="145" t="s">
        <v>583</v>
      </c>
    </row>
    <row r="94" spans="1:14" x14ac:dyDescent="0.25">
      <c r="A94" s="143" t="s">
        <v>310</v>
      </c>
      <c r="B94" s="144"/>
      <c r="C94" s="144"/>
      <c r="D94" s="144"/>
      <c r="E94" s="144"/>
      <c r="F94" s="144"/>
      <c r="G94" s="163">
        <v>115</v>
      </c>
      <c r="H94" s="164"/>
      <c r="I94" s="164"/>
      <c r="J94" s="164"/>
      <c r="K94" s="163">
        <v>622</v>
      </c>
      <c r="L94" s="165"/>
      <c r="M94" s="163">
        <f ca="1">IF(ISNUMBER(INDIRECT("K" &amp; ROW())/INDIRECT("G" &amp; ROW())),INDIRECT("K" &amp; ROW())/INDIRECT("G" &amp; ROW()), " ")</f>
        <v>5.4086956521739129</v>
      </c>
      <c r="N94" s="145" t="s">
        <v>583</v>
      </c>
    </row>
    <row r="95" spans="1:14" x14ac:dyDescent="0.25">
      <c r="A95" s="146" t="s">
        <v>311</v>
      </c>
      <c r="B95" s="147"/>
      <c r="C95" s="147"/>
      <c r="D95" s="147"/>
      <c r="E95" s="147"/>
      <c r="F95" s="147"/>
      <c r="G95" s="166">
        <v>2513</v>
      </c>
      <c r="H95" s="167"/>
      <c r="I95" s="167"/>
      <c r="J95" s="167"/>
      <c r="K95" s="166">
        <v>23645</v>
      </c>
      <c r="L95" s="168"/>
      <c r="M95" s="166">
        <f ca="1">IF(ISNUMBER(INDIRECT("K" &amp; ROW())/INDIRECT("G" &amp; ROW())),INDIRECT("K" &amp; ROW())/INDIRECT("G" &amp; ROW()), " ")</f>
        <v>9.4090728213290884</v>
      </c>
      <c r="N95" s="148" t="s">
        <v>583</v>
      </c>
    </row>
    <row r="96" spans="1:14" x14ac:dyDescent="0.25">
      <c r="A96" s="146" t="s">
        <v>312</v>
      </c>
      <c r="B96" s="147"/>
      <c r="C96" s="147"/>
      <c r="D96" s="147"/>
      <c r="E96" s="147"/>
      <c r="F96" s="147"/>
      <c r="G96" s="166">
        <v>1485</v>
      </c>
      <c r="H96" s="167"/>
      <c r="I96" s="167"/>
      <c r="J96" s="167"/>
      <c r="K96" s="166">
        <v>13060</v>
      </c>
      <c r="L96" s="168"/>
      <c r="M96" s="166">
        <f ca="1">IF(ISNUMBER(INDIRECT("K" &amp; ROW())/INDIRECT("G" &amp; ROW())),INDIRECT("K" &amp; ROW())/INDIRECT("G" &amp; ROW()), " ")</f>
        <v>8.7946127946127941</v>
      </c>
      <c r="N96" s="148" t="s">
        <v>583</v>
      </c>
    </row>
    <row r="97" spans="1:14" x14ac:dyDescent="0.25">
      <c r="A97" s="146" t="s">
        <v>313</v>
      </c>
      <c r="B97" s="147"/>
      <c r="C97" s="147"/>
      <c r="D97" s="147"/>
      <c r="E97" s="147"/>
      <c r="F97" s="147"/>
      <c r="G97" s="166"/>
      <c r="H97" s="167"/>
      <c r="I97" s="167"/>
      <c r="J97" s="167"/>
      <c r="K97" s="166"/>
      <c r="L97" s="168"/>
      <c r="M97" s="166" t="str">
        <f ca="1">IF(ISNUMBER(INDIRECT("K" &amp; ROW())/INDIRECT("G" &amp; ROW())),INDIRECT("K" &amp; ROW())/INDIRECT("G" &amp; ROW()), " ")</f>
        <v xml:space="preserve"> </v>
      </c>
      <c r="N97" s="148" t="s">
        <v>583</v>
      </c>
    </row>
    <row r="98" spans="1:14" ht="30" customHeight="1" x14ac:dyDescent="0.25">
      <c r="A98" s="143" t="s">
        <v>314</v>
      </c>
      <c r="B98" s="144"/>
      <c r="C98" s="144"/>
      <c r="D98" s="144"/>
      <c r="E98" s="144"/>
      <c r="F98" s="144"/>
      <c r="G98" s="163">
        <v>8495</v>
      </c>
      <c r="H98" s="164"/>
      <c r="I98" s="164"/>
      <c r="J98" s="164"/>
      <c r="K98" s="163">
        <v>63217</v>
      </c>
      <c r="L98" s="165"/>
      <c r="M98" s="163">
        <f ca="1">IF(ISNUMBER(INDIRECT("K" &amp; ROW())/INDIRECT("G" &amp; ROW())),INDIRECT("K" &amp; ROW())/INDIRECT("G" &amp; ROW()), " ")</f>
        <v>7.4416715715126545</v>
      </c>
      <c r="N98" s="145" t="s">
        <v>583</v>
      </c>
    </row>
    <row r="99" spans="1:14" ht="30" customHeight="1" x14ac:dyDescent="0.25">
      <c r="A99" s="143" t="s">
        <v>315</v>
      </c>
      <c r="B99" s="144"/>
      <c r="C99" s="144"/>
      <c r="D99" s="144"/>
      <c r="E99" s="144"/>
      <c r="F99" s="144"/>
      <c r="G99" s="163">
        <v>16</v>
      </c>
      <c r="H99" s="164"/>
      <c r="I99" s="164"/>
      <c r="J99" s="164"/>
      <c r="K99" s="163">
        <v>161</v>
      </c>
      <c r="L99" s="165"/>
      <c r="M99" s="163">
        <f ca="1">IF(ISNUMBER(INDIRECT("K" &amp; ROW())/INDIRECT("G" &amp; ROW())),INDIRECT("K" &amp; ROW())/INDIRECT("G" &amp; ROW()), " ")</f>
        <v>10.0625</v>
      </c>
      <c r="N99" s="145" t="s">
        <v>583</v>
      </c>
    </row>
    <row r="100" spans="1:14" ht="30" customHeight="1" x14ac:dyDescent="0.25">
      <c r="A100" s="143" t="s">
        <v>316</v>
      </c>
      <c r="B100" s="144"/>
      <c r="C100" s="144"/>
      <c r="D100" s="144"/>
      <c r="E100" s="144"/>
      <c r="F100" s="144"/>
      <c r="G100" s="163">
        <v>726</v>
      </c>
      <c r="H100" s="164"/>
      <c r="I100" s="164"/>
      <c r="J100" s="164"/>
      <c r="K100" s="163">
        <v>5151</v>
      </c>
      <c r="L100" s="165"/>
      <c r="M100" s="163">
        <f ca="1">IF(ISNUMBER(INDIRECT("K" &amp; ROW())/INDIRECT("G" &amp; ROW())),INDIRECT("K" &amp; ROW())/INDIRECT("G" &amp; ROW()), " ")</f>
        <v>7.0950413223140494</v>
      </c>
      <c r="N100" s="145" t="s">
        <v>583</v>
      </c>
    </row>
    <row r="101" spans="1:14" ht="30" customHeight="1" x14ac:dyDescent="0.25">
      <c r="A101" s="143" t="s">
        <v>317</v>
      </c>
      <c r="B101" s="144"/>
      <c r="C101" s="144"/>
      <c r="D101" s="144"/>
      <c r="E101" s="144"/>
      <c r="F101" s="144"/>
      <c r="G101" s="163">
        <v>1069</v>
      </c>
      <c r="H101" s="164"/>
      <c r="I101" s="164"/>
      <c r="J101" s="164"/>
      <c r="K101" s="163">
        <v>8123</v>
      </c>
      <c r="L101" s="165"/>
      <c r="M101" s="163">
        <f ca="1">IF(ISNUMBER(INDIRECT("K" &amp; ROW())/INDIRECT("G" &amp; ROW())),INDIRECT("K" &amp; ROW())/INDIRECT("G" &amp; ROW()), " ")</f>
        <v>7.5986903648269415</v>
      </c>
      <c r="N101" s="145" t="s">
        <v>583</v>
      </c>
    </row>
    <row r="102" spans="1:14" x14ac:dyDescent="0.25">
      <c r="A102" s="143" t="s">
        <v>318</v>
      </c>
      <c r="B102" s="144"/>
      <c r="C102" s="144"/>
      <c r="D102" s="144"/>
      <c r="E102" s="144"/>
      <c r="F102" s="144"/>
      <c r="G102" s="163">
        <v>37</v>
      </c>
      <c r="H102" s="164"/>
      <c r="I102" s="164"/>
      <c r="J102" s="164"/>
      <c r="K102" s="163">
        <v>163</v>
      </c>
      <c r="L102" s="165"/>
      <c r="M102" s="163">
        <f ca="1">IF(ISNUMBER(INDIRECT("K" &amp; ROW())/INDIRECT("G" &amp; ROW())),INDIRECT("K" &amp; ROW())/INDIRECT("G" &amp; ROW()), " ")</f>
        <v>4.4054054054054053</v>
      </c>
      <c r="N102" s="145" t="s">
        <v>583</v>
      </c>
    </row>
    <row r="103" spans="1:14" x14ac:dyDescent="0.25">
      <c r="A103" s="143" t="s">
        <v>319</v>
      </c>
      <c r="B103" s="144"/>
      <c r="C103" s="144"/>
      <c r="D103" s="144"/>
      <c r="E103" s="144"/>
      <c r="F103" s="144"/>
      <c r="G103" s="163">
        <v>10343</v>
      </c>
      <c r="H103" s="164"/>
      <c r="I103" s="164"/>
      <c r="J103" s="164"/>
      <c r="K103" s="163">
        <v>76815</v>
      </c>
      <c r="L103" s="165"/>
      <c r="M103" s="163">
        <f ca="1">IF(ISNUMBER(INDIRECT("K" &amp; ROW())/INDIRECT("G" &amp; ROW())),INDIRECT("K" &amp; ROW())/INDIRECT("G" &amp; ROW()), " ")</f>
        <v>7.4267620612974961</v>
      </c>
      <c r="N103" s="145" t="s">
        <v>583</v>
      </c>
    </row>
    <row r="104" spans="1:14" ht="30" customHeight="1" x14ac:dyDescent="0.25">
      <c r="A104" s="143" t="s">
        <v>320</v>
      </c>
      <c r="B104" s="144"/>
      <c r="C104" s="144"/>
      <c r="D104" s="144"/>
      <c r="E104" s="144"/>
      <c r="F104" s="144"/>
      <c r="G104" s="163">
        <v>817.2</v>
      </c>
      <c r="H104" s="164"/>
      <c r="I104" s="164"/>
      <c r="J104" s="164"/>
      <c r="K104" s="163">
        <v>3424.5</v>
      </c>
      <c r="L104" s="165"/>
      <c r="M104" s="163">
        <f ca="1">IF(ISNUMBER(INDIRECT("K" &amp; ROW())/INDIRECT("G" &amp; ROW())),INDIRECT("K" &amp; ROW())/INDIRECT("G" &amp; ROW()), " ")</f>
        <v>4.1905286343612334</v>
      </c>
      <c r="N104" s="145" t="s">
        <v>583</v>
      </c>
    </row>
    <row r="105" spans="1:14" x14ac:dyDescent="0.25">
      <c r="A105" s="146" t="s">
        <v>321</v>
      </c>
      <c r="B105" s="147"/>
      <c r="C105" s="147"/>
      <c r="D105" s="147"/>
      <c r="E105" s="147"/>
      <c r="F105" s="147"/>
      <c r="G105" s="166">
        <v>11160.2</v>
      </c>
      <c r="H105" s="167"/>
      <c r="I105" s="167"/>
      <c r="J105" s="167"/>
      <c r="K105" s="166">
        <v>80239.5</v>
      </c>
      <c r="L105" s="168"/>
      <c r="M105" s="166">
        <f ca="1">IF(ISNUMBER(INDIRECT("K" &amp; ROW())/INDIRECT("G" &amp; ROW())),INDIRECT("K" &amp; ROW())/INDIRECT("G" &amp; ROW()), " ")</f>
        <v>7.1897905055464948</v>
      </c>
      <c r="N105" s="148" t="s">
        <v>583</v>
      </c>
    </row>
    <row r="106" spans="1:14" x14ac:dyDescent="0.25">
      <c r="A106" s="48"/>
      <c r="G106" s="67"/>
      <c r="H106" s="68"/>
      <c r="I106" s="68"/>
      <c r="J106" s="68"/>
      <c r="K106" s="67"/>
      <c r="L106" s="69"/>
      <c r="M106" s="67"/>
      <c r="N106" s="48"/>
    </row>
    <row r="107" spans="1:14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70"/>
      <c r="M107" s="29"/>
      <c r="N107" s="29"/>
    </row>
    <row r="108" spans="1:14" x14ac:dyDescent="0.25">
      <c r="A108" s="75" t="s">
        <v>68</v>
      </c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70"/>
      <c r="M108" s="29"/>
      <c r="N108" s="29"/>
    </row>
    <row r="109" spans="1:14" x14ac:dyDescent="0.25">
      <c r="A109" s="3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70"/>
      <c r="M109" s="29"/>
      <c r="N109" s="29"/>
    </row>
    <row r="110" spans="1:14" x14ac:dyDescent="0.25">
      <c r="A110" s="75" t="s">
        <v>69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70"/>
      <c r="M110" s="29"/>
      <c r="N110" s="29"/>
    </row>
  </sheetData>
  <mergeCells count="49">
    <mergeCell ref="A102:F102"/>
    <mergeCell ref="A103:F103"/>
    <mergeCell ref="A104:F104"/>
    <mergeCell ref="A105:F105"/>
    <mergeCell ref="A96:F96"/>
    <mergeCell ref="A97:F97"/>
    <mergeCell ref="A98:F98"/>
    <mergeCell ref="A99:F99"/>
    <mergeCell ref="A100:F100"/>
    <mergeCell ref="A101:F101"/>
    <mergeCell ref="A90:F90"/>
    <mergeCell ref="A91:F91"/>
    <mergeCell ref="A92:F92"/>
    <mergeCell ref="A93:F93"/>
    <mergeCell ref="A94:F94"/>
    <mergeCell ref="A95:F95"/>
    <mergeCell ref="A24:N24"/>
    <mergeCell ref="A25:N25"/>
    <mergeCell ref="A37:N37"/>
    <mergeCell ref="A43:N43"/>
    <mergeCell ref="A84:N84"/>
    <mergeCell ref="A85:N85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2015-04-24T09:39:24Z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