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7" i="8"/>
  <c r="K96" i="8"/>
  <c r="H97" i="8"/>
  <c r="H96" i="8"/>
  <c r="J14" i="16"/>
  <c r="G14" i="16"/>
  <c r="K30" i="8"/>
  <c r="H30" i="8"/>
  <c r="A18" i="16"/>
  <c r="B34" i="8"/>
  <c r="M73" i="16"/>
  <c r="M77" i="16"/>
  <c r="M81" i="16"/>
  <c r="M85" i="16"/>
  <c r="M78" i="16"/>
  <c r="M86" i="16"/>
  <c r="M83" i="16"/>
  <c r="M74" i="16"/>
  <c r="M82" i="16"/>
  <c r="M79" i="16"/>
  <c r="M87" i="16"/>
  <c r="M76" i="16"/>
  <c r="M80" i="16"/>
  <c r="M84" i="16"/>
  <c r="M88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<sst xmlns="http://schemas.openxmlformats.org/spreadsheetml/2006/main" count="602" uniqueCount="417">
  <si>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</si>
  <si>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</si>
  <si>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</si>
  <si>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</si>
  <si>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</si>
  <si>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</si>
  <si>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</si>
  <si>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</si>
  <si>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</si>
  <si>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</si>
  <si>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</si>
  <si>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</si>
  <si>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</si>
  <si>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</si>
  <si>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</si>
  <si>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</si>
  <si>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</si>
  <si>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</si>
  <si>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</si>
  <si>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</si>
  <si>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</si>
  <si>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</si>
  <si>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</si>
  <si>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</si>
  <si>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</si>
  <si>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</si>
  <si>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</si>
  <si>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</si>
  <si>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</si>
  <si>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</si>
  <si>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</si>
  <si>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</si>
  <si>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</si>
  <si>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</si>
  <si>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</si>
  <si>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</si>
  <si>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</si>
  <si>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</si>
  <si>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</si>
  <si>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</si>
  <si>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</si>
  <si>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</si>
  <si>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</si>
  <si>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</si>
  <si>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</si>
  <si>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</si>
  <si>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</si>
  <si>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</si>
  <si>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</si>
  <si>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</si>
  <si>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</si>
  <si>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</si>
  <si>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</si>
  <si>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</si>
  <si>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</si>
  <si>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</si>
  <si>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</si>
  <si>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</si>
  <si>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</si>
  <si>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</si>
  <si>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</si>
  <si>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</si>
  <si>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</si>
  <si>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</si>
  <si>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</si>
  <si>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</si>
  <si>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</si>
  <si>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</si>
  <si>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юж 1б</t>
  </si>
  <si>
    <t>Сдал:  _________________ //</t>
  </si>
  <si>
    <t>Принял:  _________________ //</t>
  </si>
  <si>
    <t>Раздел 1. МАРТ</t>
  </si>
  <si>
    <t>кв.6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</si>
  <si>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</si>
  <si>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</si>
  <si>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</si>
  <si>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</si>
  <si>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</si>
  <si>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</si>
  <si>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</si>
  <si>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</t>
  </si>
  <si>
    <t>Раздел 2. ИЮНЬ</t>
  </si>
  <si>
    <t>кв.1</t>
  </si>
  <si>
    <t>0,05
88
48</t>
  </si>
  <si>
    <t>25
18
10</t>
  </si>
  <si>
    <t>17
_____
8</t>
  </si>
  <si>
    <t>217
161
88</t>
  </si>
  <si>
    <t>183
_____
34</t>
  </si>
  <si>
    <t>Раздел 3. АВГУСТ</t>
  </si>
  <si>
    <t>кв.8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</si>
  <si>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</si>
  <si>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</si>
  <si>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</si>
  <si>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</si>
  <si>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</si>
  <si>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</si>
  <si>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</si>
  <si>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</si>
  <si>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</si>
  <si>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</si>
  <si>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</si>
  <si>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</si>
  <si>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М</t>
  </si>
  <si>
    <t>кв.13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</si>
  <si>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</si>
  <si>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0,025
88
48</t>
  </si>
  <si>
    <t>2970,12
_____
14091,87</t>
  </si>
  <si>
    <t>123,24
_____
12,62</t>
  </si>
  <si>
    <t>430
76
44</t>
  </si>
  <si>
    <t>74
_____
353</t>
  </si>
  <si>
    <t>3123
722
394</t>
  </si>
  <si>
    <t>818
_____
2289</t>
  </si>
  <si>
    <t>16
_____
3</t>
  </si>
  <si>
    <t>ТСЦ-103-1017
Ревизии диаметром: 100 мм
шт.</t>
  </si>
  <si>
    <t>1
88
48</t>
  </si>
  <si>
    <t xml:space="preserve">
_____
73,8</t>
  </si>
  <si>
    <t xml:space="preserve">
_____
74</t>
  </si>
  <si>
    <t xml:space="preserve">
_____
416</t>
  </si>
  <si>
    <t>ТСЦ-103-1033
Тройники косые под 60 градусов диаметром: 100х50 мм
шт.</t>
  </si>
  <si>
    <t xml:space="preserve">
_____
62,7</t>
  </si>
  <si>
    <t xml:space="preserve">
_____
63</t>
  </si>
  <si>
    <t xml:space="preserve">
_____
287</t>
  </si>
  <si>
    <t>Раздел 4. СЕНТЯБРЬ</t>
  </si>
  <si>
    <t>кв.16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</si>
  <si>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</si>
  <si>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</si>
  <si>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</si>
  <si>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</si>
  <si>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</si>
  <si>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</si>
  <si>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</si>
  <si>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</si>
  <si>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Раздел 5. ОКТЯБРЬ</t>
  </si>
  <si>
    <t>2 подъезд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</si>
  <si>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</si>
  <si>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0,1309
71
52</t>
  </si>
  <si>
    <t>875,34
_____
2335,16</t>
  </si>
  <si>
    <t>295,63
_____
24,82</t>
  </si>
  <si>
    <t>459
98
77</t>
  </si>
  <si>
    <t>115
_____
305</t>
  </si>
  <si>
    <t>39
_____
3</t>
  </si>
  <si>
    <t>2987
922
675</t>
  </si>
  <si>
    <t>1263
_____
1526</t>
  </si>
  <si>
    <t>198
_____
36</t>
  </si>
  <si>
    <t>кв.2</t>
  </si>
  <si>
    <t>Раздел 6. НОЯБРЬ</t>
  </si>
  <si>
    <t>подвал</t>
  </si>
  <si>
    <t>ТЕРр52-16-1
Заделка подвальных дверей: фанерой
10 м2
НР 79%=93%*0.85 от ФОТ
СП 60%=75%*0.8 от ФОТ</t>
  </si>
  <si>
    <t>0,075
79
60</t>
  </si>
  <si>
    <t>43,78
_____
331,69</t>
  </si>
  <si>
    <t>28
3
2</t>
  </si>
  <si>
    <t>3
_____
25</t>
  </si>
  <si>
    <t>103
28
22</t>
  </si>
  <si>
    <t>36
_____
67</t>
  </si>
  <si>
    <t>Раздел 7. ДЕКАБРЬ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</si>
  <si>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</si>
  <si>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0,006
88
48</t>
  </si>
  <si>
    <t>1000,16
_____
1380,62</t>
  </si>
  <si>
    <t>54,89
_____
1,4</t>
  </si>
  <si>
    <t>15
6
4</t>
  </si>
  <si>
    <t>6
_____
9</t>
  </si>
  <si>
    <t>96
58
32</t>
  </si>
  <si>
    <t>66
_____
28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</si>
  <si>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</si>
  <si>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</si>
  <si>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</si>
  <si>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</si>
  <si>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69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</si>
  <si>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</si>
  <si>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</si>
  <si>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</si>
  <si>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</si>
  <si>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</si>
  <si>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</si>
  <si>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ТЕРр65-6-20
Установка: полотенцесушителей
(установка ПЗ=0,6 (ОЗП=0,6; ЭМ=0,6 к расх.; ЗПМ=0,6; МАТ=0,6 к расх.; ТЗ=0,6; ТЗМ=0,6))
100 приборов
НР 88%=103%*0.85 от ФОТ
СП 48%=60%*0.8 от ФОТ</t>
  </si>
  <si>
    <t>0,01
88
48</t>
  </si>
  <si>
    <t>961,42
_____
5169,36</t>
  </si>
  <si>
    <t>17,26
_____
1,76</t>
  </si>
  <si>
    <t>61
10
6</t>
  </si>
  <si>
    <t>10
_____
51</t>
  </si>
  <si>
    <t>450
93
51</t>
  </si>
  <si>
    <t>106
_____
343</t>
  </si>
  <si>
    <t>кв.4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</si>
  <si>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</si>
  <si>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</si>
  <si>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75
26
15</t>
  </si>
  <si>
    <t>25
_____
50</t>
  </si>
  <si>
    <t>460
243
132</t>
  </si>
  <si>
    <t>276
_____
183</t>
  </si>
  <si>
    <t>23
3
2</t>
  </si>
  <si>
    <t>3
_____
20</t>
  </si>
  <si>
    <t>74
33
18</t>
  </si>
  <si>
    <t>38
_____
36</t>
  </si>
  <si>
    <t>0,003
88
48</t>
  </si>
  <si>
    <t>7
3
2</t>
  </si>
  <si>
    <t>3
_____
4</t>
  </si>
  <si>
    <t>48
29
16</t>
  </si>
  <si>
    <t>33
_____
14</t>
  </si>
  <si>
    <t>Итого прямые затраты по акту</t>
  </si>
  <si>
    <t>548
_____
1170</t>
  </si>
  <si>
    <t>364
_____
15</t>
  </si>
  <si>
    <t>6027
_____
5489</t>
  </si>
  <si>
    <t>1820
_____
179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</si>
  <si>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</si>
  <si>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</si>
  <si>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</si>
  <si>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</si>
  <si>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</si>
  <si>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</si>
  <si>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</si>
  <si>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</si>
  <si>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Защита строительных конструкций и оборудования от коррозии</t>
  </si>
  <si>
    <t xml:space="preserve">    Крыши, кровли (ремонтно-строительные)</t>
  </si>
  <si>
    <t xml:space="preserve">    Фундаменты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</si>
  <si>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</si>
  <si>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</si>
  <si>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</si>
  <si>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</si>
  <si>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</si>
  <si>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</si>
  <si>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</si>
  <si>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</si>
  <si>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</si>
  <si>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</si>
  <si>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</si>
  <si>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</si>
  <si>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</si>
  <si>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</si>
  <si>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</si>
  <si>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</si>
  <si>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</si>
  <si>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</si>
  <si>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</si>
  <si>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</si>
  <si>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</si>
  <si>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</si>
  <si>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</si>
  <si>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</si>
  <si>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</si>
  <si>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</si>
  <si>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</si>
  <si>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</si>
  <si>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</si>
  <si>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</si>
  <si>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</si>
  <si>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</si>
  <si>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1-4-3</t>
  </si>
  <si>
    <t>Затраты труда рабочих (ср 4,3)</t>
  </si>
  <si>
    <t xml:space="preserve">12,72
</t>
  </si>
  <si>
    <t xml:space="preserve">140,17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</si>
  <si>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</si>
  <si>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</si>
  <si>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</si>
  <si>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</si>
  <si>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</si>
  <si>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</si>
  <si>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</si>
  <si>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</si>
  <si>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Автопогрузчики 5 т</t>
  </si>
  <si>
    <t xml:space="preserve">111,55
</t>
  </si>
  <si>
    <t xml:space="preserve">449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</si>
  <si>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</si>
  <si>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</si>
  <si>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</si>
  <si>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</si>
  <si>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</si>
  <si>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</si>
  <si>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</si>
  <si>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</si>
  <si>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</si>
  <si>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</si>
  <si>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</si>
  <si>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</si>
  <si>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</si>
  <si>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</si>
  <si>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</si>
  <si>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</si>
  <si>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</si>
  <si>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</si>
  <si>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</si>
  <si>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</si>
  <si>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</si>
  <si>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</si>
  <si>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</si>
  <si>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</si>
  <si>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</si>
  <si>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</si>
  <si>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</si>
  <si>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53988,84
</t>
  </si>
  <si>
    <t>Среднее (08.05.123, 08.05.128.2, 08.05.1233,08.05.128.1)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</si>
  <si>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</si>
  <si>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</si>
  <si>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</si>
  <si>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</si>
  <si>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</si>
  <si>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</si>
  <si>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</si>
  <si>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</si>
  <si>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</si>
  <si>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</si>
  <si>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</si>
  <si>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</si>
  <si>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</si>
  <si>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</si>
  <si>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</si>
  <si>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</si>
  <si>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</si>
  <si>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</si>
  <si>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</si>
  <si>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</si>
  <si>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</si>
  <si>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</si>
  <si>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</si>
  <si>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</si>
  <si>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</si>
  <si>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</si>
  <si>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</si>
  <si>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</si>
  <si>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</si>
  <si>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</si>
  <si>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</si>
  <si>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</si>
  <si>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</si>
  <si>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</si>
  <si>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</si>
  <si>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</si>
  <si>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</si>
  <si>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</si>
  <si>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</si>
  <si>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</si>
  <si>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</si>
  <si>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</si>
  <si>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</si>
  <si>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</si>
  <si>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</si>
  <si>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</si>
  <si>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</si>
  <si>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</si>
  <si>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</si>
  <si>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</si>
  <si>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</si>
  <si>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</si>
  <si>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</si>
  <si>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</si>
  <si>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</si>
  <si>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</si>
  <si>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</si>
  <si>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</si>
  <si>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</si>
  <si>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</si>
  <si>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</si>
  <si>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</si>
  <si>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</si>
  <si>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</si>
  <si>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</si>
  <si>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</si>
  <si>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</si>
  <si>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</si>
  <si>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</si>
  <si>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</si>
  <si>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</si>
  <si>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</si>
  <si>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</si>
  <si>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</si>
  <si>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</si>
  <si>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</si>
  <si>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</si>
  <si>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</si>
  <si>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</si>
  <si>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</si>
  <si>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</si>
  <si>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</si>
  <si>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</si>
  <si>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</si>
  <si>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</si>
  <si>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</si>
  <si>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</si>
  <si>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</si>
  <si>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</si>
  <si>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</si>
  <si>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</si>
  <si>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</si>
  <si>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</si>
  <si>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</si>
  <si>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</si>
  <si>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</si>
  <si>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</si>
  <si>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</si>
  <si>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</si>
  <si>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</si>
  <si>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</si>
  <si>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</si>
  <si>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</si>
  <si>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</si>
  <si>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</si>
  <si>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</si>
  <si>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ТСЦ-101-2318</t>
  </si>
  <si>
    <t>Натрий хлористый технический</t>
  </si>
  <si>
    <t xml:space="preserve">11011
</t>
  </si>
  <si>
    <t xml:space="preserve">3110,3
</t>
  </si>
  <si>
    <t>ТСЦ-103-1017</t>
  </si>
  <si>
    <t>Ревизии диаметром: 100 мм</t>
  </si>
  <si>
    <t xml:space="preserve">73,8
</t>
  </si>
  <si>
    <t xml:space="preserve">415,6
</t>
  </si>
  <si>
    <t>ТСЦ-103-1033</t>
  </si>
  <si>
    <t>Тройники косые под 60 градусов диаметром: 100х50 мм</t>
  </si>
  <si>
    <t xml:space="preserve">62,7
</t>
  </si>
  <si>
    <t xml:space="preserve">287,49
</t>
  </si>
  <si>
    <t>ТСЦ-302-1237</t>
  </si>
  <si>
    <t xml:space="preserve">          Неучтенные ресурсы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</si>
  <si>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</si>
  <si>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</si>
  <si>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</si>
  <si>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</si>
  <si>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</si>
  <si>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 год</t>
  </si>
  <si>
    <t>на южная 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</si>
</sst>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5"/>
  <sheetViews>
    <sheetView showGridLines="0" tabSelected="1" topLeftCell="D28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49.88</v>
      </c>
      <c r="X14" s="27">
        <v>49.88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1.26</v>
      </c>
      <c r="X15" s="27">
        <v>1.26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415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416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3222.06/1000</f>
        <v>3.2220599999999999</v>
      </c>
      <c r="I27" s="85"/>
      <c r="J27" s="35" t="s">
        <v>5</v>
      </c>
      <c r="K27" s="86">
        <f>22558.58/1000</f>
        <v>22.558580000000003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5.1139999999999998E-2</v>
      </c>
      <c r="I30" s="85"/>
      <c r="J30" s="35" t="s">
        <v>7</v>
      </c>
      <c r="K30" s="86">
        <f>(X14+X15)/1000</f>
        <v>5.1139999999999998E-2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563</v>
      </c>
      <c r="Z30" s="71">
        <v>500</v>
      </c>
      <c r="AA30" s="71">
        <v>342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563/1000</f>
        <v>0.56299999999999994</v>
      </c>
      <c r="I31" s="85"/>
      <c r="J31" s="35" t="s">
        <v>5</v>
      </c>
      <c r="K31" s="86">
        <f>6206/1000</f>
        <v>6.2060000000000004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6206</v>
      </c>
      <c r="Z31" s="72">
        <v>4698</v>
      </c>
      <c r="AA31" s="72">
        <v>3015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508.07</v>
      </c>
      <c r="F42" s="143" t="s">
        <v>75</v>
      </c>
      <c r="G42" s="142">
        <v>1.03</v>
      </c>
      <c r="H42" s="142" t="s">
        <v>76</v>
      </c>
      <c r="I42" s="142" t="s">
        <v>77</v>
      </c>
      <c r="J42" s="142"/>
      <c r="K42" s="142" t="s">
        <v>78</v>
      </c>
      <c r="L42" s="143" t="s">
        <v>79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2</v>
      </c>
      <c r="C45" s="134" t="s">
        <v>73</v>
      </c>
      <c r="D45" s="135" t="s">
        <v>74</v>
      </c>
      <c r="E45" s="136">
        <v>508.07</v>
      </c>
      <c r="F45" s="137" t="s">
        <v>75</v>
      </c>
      <c r="G45" s="136">
        <v>1.03</v>
      </c>
      <c r="H45" s="136" t="s">
        <v>76</v>
      </c>
      <c r="I45" s="136" t="s">
        <v>77</v>
      </c>
      <c r="J45" s="136"/>
      <c r="K45" s="136" t="s">
        <v>78</v>
      </c>
      <c r="L45" s="137" t="s">
        <v>79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82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57" x14ac:dyDescent="0.25">
      <c r="A47" s="138">
        <v>3</v>
      </c>
      <c r="B47" s="139">
        <v>3</v>
      </c>
      <c r="C47" s="140" t="s">
        <v>73</v>
      </c>
      <c r="D47" s="141" t="s">
        <v>83</v>
      </c>
      <c r="E47" s="142">
        <v>508.07</v>
      </c>
      <c r="F47" s="143" t="s">
        <v>75</v>
      </c>
      <c r="G47" s="142">
        <v>1.03</v>
      </c>
      <c r="H47" s="142" t="s">
        <v>84</v>
      </c>
      <c r="I47" s="142" t="s">
        <v>85</v>
      </c>
      <c r="J47" s="142"/>
      <c r="K47" s="142" t="s">
        <v>86</v>
      </c>
      <c r="L47" s="143" t="s">
        <v>87</v>
      </c>
      <c r="M47" s="143"/>
      <c r="N47" s="143" t="s">
        <v>80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88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89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4</v>
      </c>
      <c r="B50" s="133">
        <v>4</v>
      </c>
      <c r="C50" s="134" t="s">
        <v>73</v>
      </c>
      <c r="D50" s="135" t="s">
        <v>83</v>
      </c>
      <c r="E50" s="136">
        <v>508.07</v>
      </c>
      <c r="F50" s="137" t="s">
        <v>75</v>
      </c>
      <c r="G50" s="136">
        <v>1.03</v>
      </c>
      <c r="H50" s="136" t="s">
        <v>84</v>
      </c>
      <c r="I50" s="136" t="s">
        <v>85</v>
      </c>
      <c r="J50" s="136"/>
      <c r="K50" s="136" t="s">
        <v>86</v>
      </c>
      <c r="L50" s="137" t="s">
        <v>87</v>
      </c>
      <c r="M50" s="137"/>
      <c r="N50" s="137" t="s">
        <v>80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5</v>
      </c>
      <c r="B51" s="133">
        <v>5</v>
      </c>
      <c r="C51" s="134" t="s">
        <v>90</v>
      </c>
      <c r="D51" s="135" t="s">
        <v>91</v>
      </c>
      <c r="E51" s="136">
        <v>5.36</v>
      </c>
      <c r="F51" s="137">
        <v>2.16</v>
      </c>
      <c r="G51" s="136" t="s">
        <v>92</v>
      </c>
      <c r="H51" s="136" t="s">
        <v>93</v>
      </c>
      <c r="I51" s="136">
        <v>216</v>
      </c>
      <c r="J51" s="136" t="s">
        <v>94</v>
      </c>
      <c r="K51" s="136" t="s">
        <v>95</v>
      </c>
      <c r="L51" s="137">
        <v>2377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 t="s">
        <v>96</v>
      </c>
    </row>
    <row r="52" spans="1:22" ht="34.200000000000003" x14ac:dyDescent="0.25">
      <c r="A52" s="132">
        <v>6</v>
      </c>
      <c r="B52" s="133">
        <v>6</v>
      </c>
      <c r="C52" s="134" t="s">
        <v>97</v>
      </c>
      <c r="D52" s="135" t="s">
        <v>98</v>
      </c>
      <c r="E52" s="136">
        <v>11011</v>
      </c>
      <c r="F52" s="137" t="s">
        <v>99</v>
      </c>
      <c r="G52" s="136"/>
      <c r="H52" s="136">
        <v>110</v>
      </c>
      <c r="I52" s="136" t="s">
        <v>100</v>
      </c>
      <c r="J52" s="136"/>
      <c r="K52" s="136">
        <v>31</v>
      </c>
      <c r="L52" s="137" t="s">
        <v>101</v>
      </c>
      <c r="M52" s="137"/>
      <c r="N52" s="137" t="s">
        <v>102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103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7</v>
      </c>
      <c r="B54" s="133">
        <v>7</v>
      </c>
      <c r="C54" s="134" t="s">
        <v>104</v>
      </c>
      <c r="D54" s="135" t="s">
        <v>105</v>
      </c>
      <c r="E54" s="136">
        <v>17185.23</v>
      </c>
      <c r="F54" s="137" t="s">
        <v>106</v>
      </c>
      <c r="G54" s="136" t="s">
        <v>107</v>
      </c>
      <c r="H54" s="136" t="s">
        <v>108</v>
      </c>
      <c r="I54" s="136" t="s">
        <v>109</v>
      </c>
      <c r="J54" s="136">
        <v>3</v>
      </c>
      <c r="K54" s="136" t="s">
        <v>110</v>
      </c>
      <c r="L54" s="137" t="s">
        <v>111</v>
      </c>
      <c r="M54" s="137"/>
      <c r="N54" s="137" t="s">
        <v>80</v>
      </c>
      <c r="O54" s="137"/>
      <c r="P54" s="137"/>
      <c r="Q54" s="137"/>
      <c r="R54" s="137"/>
      <c r="S54" s="137"/>
      <c r="T54" s="137"/>
      <c r="U54" s="137"/>
      <c r="V54" s="137" t="s">
        <v>112</v>
      </c>
    </row>
    <row r="55" spans="1:22" ht="34.200000000000003" x14ac:dyDescent="0.25">
      <c r="A55" s="132">
        <v>8</v>
      </c>
      <c r="B55" s="133">
        <v>8</v>
      </c>
      <c r="C55" s="134" t="s">
        <v>113</v>
      </c>
      <c r="D55" s="135" t="s">
        <v>114</v>
      </c>
      <c r="E55" s="136">
        <v>73.8</v>
      </c>
      <c r="F55" s="137" t="s">
        <v>115</v>
      </c>
      <c r="G55" s="136"/>
      <c r="H55" s="136">
        <v>74</v>
      </c>
      <c r="I55" s="136" t="s">
        <v>116</v>
      </c>
      <c r="J55" s="136"/>
      <c r="K55" s="136">
        <v>416</v>
      </c>
      <c r="L55" s="137" t="s">
        <v>117</v>
      </c>
      <c r="M55" s="137"/>
      <c r="N55" s="137" t="s">
        <v>102</v>
      </c>
      <c r="O55" s="137"/>
      <c r="P55" s="137"/>
      <c r="Q55" s="137"/>
      <c r="R55" s="137"/>
      <c r="S55" s="137"/>
      <c r="T55" s="137"/>
      <c r="U55" s="137"/>
      <c r="V55" s="137"/>
    </row>
    <row r="56" spans="1:22" ht="45.6" x14ac:dyDescent="0.25">
      <c r="A56" s="138">
        <v>9</v>
      </c>
      <c r="B56" s="139">
        <v>9</v>
      </c>
      <c r="C56" s="140" t="s">
        <v>118</v>
      </c>
      <c r="D56" s="141" t="s">
        <v>114</v>
      </c>
      <c r="E56" s="142">
        <v>62.7</v>
      </c>
      <c r="F56" s="143" t="s">
        <v>119</v>
      </c>
      <c r="G56" s="142"/>
      <c r="H56" s="142">
        <v>63</v>
      </c>
      <c r="I56" s="142" t="s">
        <v>120</v>
      </c>
      <c r="J56" s="142"/>
      <c r="K56" s="142">
        <v>287</v>
      </c>
      <c r="L56" s="143" t="s">
        <v>121</v>
      </c>
      <c r="M56" s="143"/>
      <c r="N56" s="143" t="s">
        <v>102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122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18.45" customHeight="1" x14ac:dyDescent="0.25">
      <c r="A58" s="130" t="s">
        <v>123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8">
        <v>10</v>
      </c>
      <c r="B59" s="139">
        <v>10</v>
      </c>
      <c r="C59" s="140" t="s">
        <v>124</v>
      </c>
      <c r="D59" s="141" t="s">
        <v>125</v>
      </c>
      <c r="E59" s="142">
        <v>2250.2399999999998</v>
      </c>
      <c r="F59" s="143" t="s">
        <v>126</v>
      </c>
      <c r="G59" s="142" t="s">
        <v>127</v>
      </c>
      <c r="H59" s="142" t="s">
        <v>128</v>
      </c>
      <c r="I59" s="142" t="s">
        <v>129</v>
      </c>
      <c r="J59" s="142"/>
      <c r="K59" s="142" t="s">
        <v>130</v>
      </c>
      <c r="L59" s="143" t="s">
        <v>131</v>
      </c>
      <c r="M59" s="143"/>
      <c r="N59" s="143" t="s">
        <v>80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132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133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11</v>
      </c>
      <c r="B62" s="133">
        <v>11</v>
      </c>
      <c r="C62" s="134" t="s">
        <v>134</v>
      </c>
      <c r="D62" s="135" t="s">
        <v>135</v>
      </c>
      <c r="E62" s="136">
        <v>3506.13</v>
      </c>
      <c r="F62" s="137" t="s">
        <v>136</v>
      </c>
      <c r="G62" s="136" t="s">
        <v>137</v>
      </c>
      <c r="H62" s="136" t="s">
        <v>138</v>
      </c>
      <c r="I62" s="136" t="s">
        <v>139</v>
      </c>
      <c r="J62" s="136" t="s">
        <v>140</v>
      </c>
      <c r="K62" s="136" t="s">
        <v>141</v>
      </c>
      <c r="L62" s="137" t="s">
        <v>142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 t="s">
        <v>143</v>
      </c>
    </row>
    <row r="63" spans="1:22" ht="18.45" customHeight="1" x14ac:dyDescent="0.25">
      <c r="A63" s="130" t="s">
        <v>144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57" x14ac:dyDescent="0.25">
      <c r="A64" s="138">
        <v>12</v>
      </c>
      <c r="B64" s="139">
        <v>12</v>
      </c>
      <c r="C64" s="140" t="s">
        <v>73</v>
      </c>
      <c r="D64" s="141" t="s">
        <v>74</v>
      </c>
      <c r="E64" s="142">
        <v>508.07</v>
      </c>
      <c r="F64" s="143" t="s">
        <v>75</v>
      </c>
      <c r="G64" s="142">
        <v>1.03</v>
      </c>
      <c r="H64" s="142" t="s">
        <v>76</v>
      </c>
      <c r="I64" s="142" t="s">
        <v>77</v>
      </c>
      <c r="J64" s="142"/>
      <c r="K64" s="142" t="s">
        <v>78</v>
      </c>
      <c r="L64" s="143" t="s">
        <v>79</v>
      </c>
      <c r="M64" s="143"/>
      <c r="N64" s="143" t="s">
        <v>80</v>
      </c>
      <c r="O64" s="143"/>
      <c r="P64" s="143"/>
      <c r="Q64" s="143"/>
      <c r="R64" s="143"/>
      <c r="S64" s="143"/>
      <c r="T64" s="143"/>
      <c r="U64" s="143"/>
      <c r="V64" s="143"/>
    </row>
    <row r="65" spans="1:22" ht="19.350000000000001" customHeight="1" x14ac:dyDescent="0.25">
      <c r="A65" s="128" t="s">
        <v>145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</row>
    <row r="66" spans="1:22" ht="18.45" customHeight="1" x14ac:dyDescent="0.25">
      <c r="A66" s="130" t="s">
        <v>146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57" x14ac:dyDescent="0.25">
      <c r="A67" s="138">
        <v>13</v>
      </c>
      <c r="B67" s="139">
        <v>13</v>
      </c>
      <c r="C67" s="140" t="s">
        <v>147</v>
      </c>
      <c r="D67" s="141" t="s">
        <v>148</v>
      </c>
      <c r="E67" s="142">
        <v>376.5</v>
      </c>
      <c r="F67" s="143" t="s">
        <v>149</v>
      </c>
      <c r="G67" s="142">
        <v>1.03</v>
      </c>
      <c r="H67" s="142" t="s">
        <v>150</v>
      </c>
      <c r="I67" s="142" t="s">
        <v>151</v>
      </c>
      <c r="J67" s="142"/>
      <c r="K67" s="142" t="s">
        <v>152</v>
      </c>
      <c r="L67" s="143" t="s">
        <v>153</v>
      </c>
      <c r="M67" s="143"/>
      <c r="N67" s="143" t="s">
        <v>80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154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79.8" x14ac:dyDescent="0.25">
      <c r="A69" s="132">
        <v>14</v>
      </c>
      <c r="B69" s="133">
        <v>14</v>
      </c>
      <c r="C69" s="134" t="s">
        <v>155</v>
      </c>
      <c r="D69" s="135" t="s">
        <v>156</v>
      </c>
      <c r="E69" s="136">
        <v>2435.67</v>
      </c>
      <c r="F69" s="137" t="s">
        <v>157</v>
      </c>
      <c r="G69" s="136" t="s">
        <v>158</v>
      </c>
      <c r="H69" s="136" t="s">
        <v>159</v>
      </c>
      <c r="I69" s="136" t="s">
        <v>160</v>
      </c>
      <c r="J69" s="136"/>
      <c r="K69" s="136" t="s">
        <v>161</v>
      </c>
      <c r="L69" s="137" t="s">
        <v>162</v>
      </c>
      <c r="M69" s="137"/>
      <c r="N69" s="137" t="s">
        <v>80</v>
      </c>
      <c r="O69" s="137"/>
      <c r="P69" s="137"/>
      <c r="Q69" s="137"/>
      <c r="R69" s="137"/>
      <c r="S69" s="137"/>
      <c r="T69" s="137"/>
      <c r="U69" s="137"/>
      <c r="V69" s="137">
        <v>2</v>
      </c>
    </row>
    <row r="70" spans="1:22" ht="45.6" x14ac:dyDescent="0.25">
      <c r="A70" s="132">
        <v>15</v>
      </c>
      <c r="B70" s="133">
        <v>15</v>
      </c>
      <c r="C70" s="134" t="s">
        <v>163</v>
      </c>
      <c r="D70" s="135" t="s">
        <v>164</v>
      </c>
      <c r="E70" s="136">
        <v>18.600000000000001</v>
      </c>
      <c r="F70" s="137" t="s">
        <v>165</v>
      </c>
      <c r="G70" s="136"/>
      <c r="H70" s="136">
        <v>37</v>
      </c>
      <c r="I70" s="136" t="s">
        <v>166</v>
      </c>
      <c r="J70" s="136"/>
      <c r="K70" s="136">
        <v>69</v>
      </c>
      <c r="L70" s="137" t="s">
        <v>167</v>
      </c>
      <c r="M70" s="137"/>
      <c r="N70" s="137" t="s">
        <v>102</v>
      </c>
      <c r="O70" s="137"/>
      <c r="P70" s="137"/>
      <c r="Q70" s="137"/>
      <c r="R70" s="137"/>
      <c r="S70" s="137"/>
      <c r="T70" s="137"/>
      <c r="U70" s="137"/>
      <c r="V70" s="137"/>
    </row>
    <row r="71" spans="1:22" ht="57" x14ac:dyDescent="0.25">
      <c r="A71" s="132">
        <v>16</v>
      </c>
      <c r="B71" s="133">
        <v>16</v>
      </c>
      <c r="C71" s="134" t="s">
        <v>168</v>
      </c>
      <c r="D71" s="135" t="s">
        <v>169</v>
      </c>
      <c r="E71" s="136">
        <v>1170.06</v>
      </c>
      <c r="F71" s="137">
        <v>1094.5</v>
      </c>
      <c r="G71" s="136" t="s">
        <v>170</v>
      </c>
      <c r="H71" s="136" t="s">
        <v>171</v>
      </c>
      <c r="I71" s="136">
        <v>11</v>
      </c>
      <c r="J71" s="136">
        <v>1</v>
      </c>
      <c r="K71" s="136" t="s">
        <v>172</v>
      </c>
      <c r="L71" s="137">
        <v>121</v>
      </c>
      <c r="M71" s="137"/>
      <c r="N71" s="137" t="s">
        <v>80</v>
      </c>
      <c r="O71" s="137"/>
      <c r="P71" s="137"/>
      <c r="Q71" s="137"/>
      <c r="R71" s="137"/>
      <c r="S71" s="137"/>
      <c r="T71" s="137"/>
      <c r="U71" s="137"/>
      <c r="V71" s="137" t="s">
        <v>173</v>
      </c>
    </row>
    <row r="72" spans="1:22" ht="79.8" x14ac:dyDescent="0.25">
      <c r="A72" s="132">
        <v>17</v>
      </c>
      <c r="B72" s="133">
        <v>17</v>
      </c>
      <c r="C72" s="134" t="s">
        <v>174</v>
      </c>
      <c r="D72" s="135" t="s">
        <v>175</v>
      </c>
      <c r="E72" s="136">
        <v>6148.03</v>
      </c>
      <c r="F72" s="137" t="s">
        <v>176</v>
      </c>
      <c r="G72" s="136" t="s">
        <v>177</v>
      </c>
      <c r="H72" s="136" t="s">
        <v>178</v>
      </c>
      <c r="I72" s="136" t="s">
        <v>179</v>
      </c>
      <c r="J72" s="136"/>
      <c r="K72" s="136" t="s">
        <v>180</v>
      </c>
      <c r="L72" s="137" t="s">
        <v>181</v>
      </c>
      <c r="M72" s="137"/>
      <c r="N72" s="137" t="s">
        <v>80</v>
      </c>
      <c r="O72" s="137"/>
      <c r="P72" s="137"/>
      <c r="Q72" s="137"/>
      <c r="R72" s="137"/>
      <c r="S72" s="137"/>
      <c r="T72" s="137"/>
      <c r="U72" s="137"/>
      <c r="V72" s="137">
        <v>1</v>
      </c>
    </row>
    <row r="73" spans="1:22" ht="18.45" customHeight="1" x14ac:dyDescent="0.25">
      <c r="A73" s="130" t="s">
        <v>182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18</v>
      </c>
      <c r="B74" s="133">
        <v>18</v>
      </c>
      <c r="C74" s="134" t="s">
        <v>168</v>
      </c>
      <c r="D74" s="135" t="s">
        <v>169</v>
      </c>
      <c r="E74" s="136">
        <v>1170.06</v>
      </c>
      <c r="F74" s="137">
        <v>1094.5</v>
      </c>
      <c r="G74" s="136" t="s">
        <v>170</v>
      </c>
      <c r="H74" s="136" t="s">
        <v>171</v>
      </c>
      <c r="I74" s="136">
        <v>11</v>
      </c>
      <c r="J74" s="136">
        <v>1</v>
      </c>
      <c r="K74" s="136" t="s">
        <v>172</v>
      </c>
      <c r="L74" s="137">
        <v>121</v>
      </c>
      <c r="M74" s="137"/>
      <c r="N74" s="137" t="s">
        <v>80</v>
      </c>
      <c r="O74" s="137"/>
      <c r="P74" s="137"/>
      <c r="Q74" s="137"/>
      <c r="R74" s="137"/>
      <c r="S74" s="137"/>
      <c r="T74" s="137"/>
      <c r="U74" s="137"/>
      <c r="V74" s="137" t="s">
        <v>173</v>
      </c>
    </row>
    <row r="75" spans="1:22" ht="68.400000000000006" x14ac:dyDescent="0.25">
      <c r="A75" s="132">
        <v>19</v>
      </c>
      <c r="B75" s="133">
        <v>19</v>
      </c>
      <c r="C75" s="134" t="s">
        <v>183</v>
      </c>
      <c r="D75" s="135" t="s">
        <v>125</v>
      </c>
      <c r="E75" s="136">
        <v>3759.44</v>
      </c>
      <c r="F75" s="137" t="s">
        <v>184</v>
      </c>
      <c r="G75" s="136">
        <v>10.32</v>
      </c>
      <c r="H75" s="136" t="s">
        <v>185</v>
      </c>
      <c r="I75" s="136" t="s">
        <v>186</v>
      </c>
      <c r="J75" s="136"/>
      <c r="K75" s="136" t="s">
        <v>187</v>
      </c>
      <c r="L75" s="137" t="s">
        <v>188</v>
      </c>
      <c r="M75" s="137"/>
      <c r="N75" s="137" t="s">
        <v>80</v>
      </c>
      <c r="O75" s="137"/>
      <c r="P75" s="137"/>
      <c r="Q75" s="137"/>
      <c r="R75" s="137"/>
      <c r="S75" s="137"/>
      <c r="T75" s="137"/>
      <c r="U75" s="137"/>
      <c r="V75" s="137">
        <v>1</v>
      </c>
    </row>
    <row r="76" spans="1:22" ht="18.45" customHeight="1" x14ac:dyDescent="0.25">
      <c r="A76" s="130" t="s">
        <v>72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20</v>
      </c>
      <c r="B77" s="133">
        <v>20</v>
      </c>
      <c r="C77" s="134" t="s">
        <v>124</v>
      </c>
      <c r="D77" s="135" t="s">
        <v>175</v>
      </c>
      <c r="E77" s="136">
        <v>2250.2399999999998</v>
      </c>
      <c r="F77" s="137" t="s">
        <v>126</v>
      </c>
      <c r="G77" s="136" t="s">
        <v>127</v>
      </c>
      <c r="H77" s="136" t="s">
        <v>189</v>
      </c>
      <c r="I77" s="136" t="s">
        <v>190</v>
      </c>
      <c r="J77" s="136"/>
      <c r="K77" s="136" t="s">
        <v>191</v>
      </c>
      <c r="L77" s="137" t="s">
        <v>192</v>
      </c>
      <c r="M77" s="137"/>
      <c r="N77" s="137" t="s">
        <v>80</v>
      </c>
      <c r="O77" s="137"/>
      <c r="P77" s="137"/>
      <c r="Q77" s="137"/>
      <c r="R77" s="137"/>
      <c r="S77" s="137"/>
      <c r="T77" s="137"/>
      <c r="U77" s="137"/>
      <c r="V77" s="137"/>
    </row>
    <row r="78" spans="1:22" ht="79.8" x14ac:dyDescent="0.25">
      <c r="A78" s="138">
        <v>21</v>
      </c>
      <c r="B78" s="139">
        <v>21</v>
      </c>
      <c r="C78" s="140" t="s">
        <v>155</v>
      </c>
      <c r="D78" s="141" t="s">
        <v>193</v>
      </c>
      <c r="E78" s="142">
        <v>2435.67</v>
      </c>
      <c r="F78" s="143" t="s">
        <v>157</v>
      </c>
      <c r="G78" s="142" t="s">
        <v>158</v>
      </c>
      <c r="H78" s="142" t="s">
        <v>194</v>
      </c>
      <c r="I78" s="142" t="s">
        <v>195</v>
      </c>
      <c r="J78" s="142"/>
      <c r="K78" s="142" t="s">
        <v>196</v>
      </c>
      <c r="L78" s="143" t="s">
        <v>197</v>
      </c>
      <c r="M78" s="143"/>
      <c r="N78" s="143" t="s">
        <v>80</v>
      </c>
      <c r="O78" s="143"/>
      <c r="P78" s="143"/>
      <c r="Q78" s="143"/>
      <c r="R78" s="143"/>
      <c r="S78" s="143"/>
      <c r="T78" s="143"/>
      <c r="U78" s="143"/>
      <c r="V78" s="143">
        <v>1</v>
      </c>
    </row>
    <row r="79" spans="1:22" ht="34.200000000000003" x14ac:dyDescent="0.25">
      <c r="A79" s="144" t="s">
        <v>198</v>
      </c>
      <c r="B79" s="145"/>
      <c r="C79" s="145"/>
      <c r="D79" s="145"/>
      <c r="E79" s="145"/>
      <c r="F79" s="145"/>
      <c r="G79" s="145"/>
      <c r="H79" s="146">
        <v>2082</v>
      </c>
      <c r="I79" s="146" t="s">
        <v>199</v>
      </c>
      <c r="J79" s="146" t="s">
        <v>200</v>
      </c>
      <c r="K79" s="146">
        <v>13336</v>
      </c>
      <c r="L79" s="146" t="s">
        <v>201</v>
      </c>
      <c r="M79" s="146"/>
      <c r="N79" s="146"/>
      <c r="O79" s="146"/>
      <c r="P79" s="146"/>
      <c r="Q79" s="146"/>
      <c r="R79" s="146"/>
      <c r="S79" s="146"/>
      <c r="T79" s="146"/>
      <c r="U79" s="146"/>
      <c r="V79" s="146" t="s">
        <v>202</v>
      </c>
    </row>
    <row r="80" spans="1:22" x14ac:dyDescent="0.25">
      <c r="A80" s="144" t="s">
        <v>203</v>
      </c>
      <c r="B80" s="145"/>
      <c r="C80" s="145"/>
      <c r="D80" s="145"/>
      <c r="E80" s="145"/>
      <c r="F80" s="145"/>
      <c r="G80" s="145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204</v>
      </c>
      <c r="B81" s="145"/>
      <c r="C81" s="145"/>
      <c r="D81" s="145"/>
      <c r="E81" s="145"/>
      <c r="F81" s="145"/>
      <c r="G81" s="145"/>
      <c r="H81" s="146">
        <v>563</v>
      </c>
      <c r="I81" s="146"/>
      <c r="J81" s="146"/>
      <c r="K81" s="146">
        <v>6206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205</v>
      </c>
      <c r="B82" s="145"/>
      <c r="C82" s="145"/>
      <c r="D82" s="145"/>
      <c r="E82" s="145"/>
      <c r="F82" s="145"/>
      <c r="G82" s="145"/>
      <c r="H82" s="146">
        <v>1170</v>
      </c>
      <c r="I82" s="146"/>
      <c r="J82" s="146"/>
      <c r="K82" s="146">
        <v>5489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206</v>
      </c>
      <c r="B83" s="145"/>
      <c r="C83" s="145"/>
      <c r="D83" s="145"/>
      <c r="E83" s="145"/>
      <c r="F83" s="145"/>
      <c r="G83" s="145"/>
      <c r="H83" s="146">
        <v>364</v>
      </c>
      <c r="I83" s="146"/>
      <c r="J83" s="146"/>
      <c r="K83" s="146">
        <v>1820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7" t="s">
        <v>207</v>
      </c>
      <c r="B84" s="148"/>
      <c r="C84" s="148"/>
      <c r="D84" s="148"/>
      <c r="E84" s="148"/>
      <c r="F84" s="148"/>
      <c r="G84" s="148"/>
      <c r="H84" s="149">
        <v>500</v>
      </c>
      <c r="I84" s="149"/>
      <c r="J84" s="149"/>
      <c r="K84" s="149">
        <v>4698</v>
      </c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x14ac:dyDescent="0.25">
      <c r="A85" s="147" t="s">
        <v>208</v>
      </c>
      <c r="B85" s="148"/>
      <c r="C85" s="148"/>
      <c r="D85" s="148"/>
      <c r="E85" s="148"/>
      <c r="F85" s="148"/>
      <c r="G85" s="148"/>
      <c r="H85" s="149">
        <v>342</v>
      </c>
      <c r="I85" s="149"/>
      <c r="J85" s="149"/>
      <c r="K85" s="149">
        <v>3015</v>
      </c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</row>
    <row r="86" spans="1:22" x14ac:dyDescent="0.25">
      <c r="A86" s="147" t="s">
        <v>209</v>
      </c>
      <c r="B86" s="148"/>
      <c r="C86" s="148"/>
      <c r="D86" s="148"/>
      <c r="E86" s="148"/>
      <c r="F86" s="148"/>
      <c r="G86" s="148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ht="30" customHeight="1" x14ac:dyDescent="0.25">
      <c r="A87" s="144" t="s">
        <v>210</v>
      </c>
      <c r="B87" s="145"/>
      <c r="C87" s="145"/>
      <c r="D87" s="145"/>
      <c r="E87" s="145"/>
      <c r="F87" s="145"/>
      <c r="G87" s="145"/>
      <c r="H87" s="146">
        <v>1238</v>
      </c>
      <c r="I87" s="146"/>
      <c r="J87" s="146"/>
      <c r="K87" s="146">
        <v>8868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customHeight="1" x14ac:dyDescent="0.25">
      <c r="A88" s="144" t="s">
        <v>211</v>
      </c>
      <c r="B88" s="145"/>
      <c r="C88" s="145"/>
      <c r="D88" s="145"/>
      <c r="E88" s="145"/>
      <c r="F88" s="145"/>
      <c r="G88" s="145"/>
      <c r="H88" s="146">
        <v>968</v>
      </c>
      <c r="I88" s="146"/>
      <c r="J88" s="146"/>
      <c r="K88" s="146">
        <v>6941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212</v>
      </c>
      <c r="B89" s="145"/>
      <c r="C89" s="145"/>
      <c r="D89" s="145"/>
      <c r="E89" s="145"/>
      <c r="F89" s="145"/>
      <c r="G89" s="145"/>
      <c r="H89" s="146">
        <v>634</v>
      </c>
      <c r="I89" s="146"/>
      <c r="J89" s="146"/>
      <c r="K89" s="146">
        <v>4584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x14ac:dyDescent="0.25">
      <c r="A90" s="144" t="s">
        <v>213</v>
      </c>
      <c r="B90" s="145"/>
      <c r="C90" s="145"/>
      <c r="D90" s="145"/>
      <c r="E90" s="145"/>
      <c r="F90" s="145"/>
      <c r="G90" s="145"/>
      <c r="H90" s="146">
        <v>33</v>
      </c>
      <c r="I90" s="146"/>
      <c r="J90" s="146"/>
      <c r="K90" s="146">
        <v>153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214</v>
      </c>
      <c r="B91" s="145"/>
      <c r="C91" s="145"/>
      <c r="D91" s="145"/>
      <c r="E91" s="145"/>
      <c r="F91" s="145"/>
      <c r="G91" s="145"/>
      <c r="H91" s="146">
        <v>51</v>
      </c>
      <c r="I91" s="146"/>
      <c r="J91" s="146"/>
      <c r="K91" s="146">
        <v>503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215</v>
      </c>
      <c r="B92" s="145"/>
      <c r="C92" s="145"/>
      <c r="D92" s="145"/>
      <c r="E92" s="145"/>
      <c r="F92" s="145"/>
      <c r="G92" s="145"/>
      <c r="H92" s="146">
        <v>2924</v>
      </c>
      <c r="I92" s="146"/>
      <c r="J92" s="146"/>
      <c r="K92" s="146">
        <v>21049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t="30" customHeight="1" x14ac:dyDescent="0.25">
      <c r="A93" s="144" t="s">
        <v>216</v>
      </c>
      <c r="B93" s="145"/>
      <c r="C93" s="145"/>
      <c r="D93" s="145"/>
      <c r="E93" s="145"/>
      <c r="F93" s="145"/>
      <c r="G93" s="145"/>
      <c r="H93" s="146">
        <v>298.06</v>
      </c>
      <c r="I93" s="146"/>
      <c r="J93" s="146"/>
      <c r="K93" s="146">
        <v>1509.58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7" t="s">
        <v>217</v>
      </c>
      <c r="B94" s="148"/>
      <c r="C94" s="148"/>
      <c r="D94" s="148"/>
      <c r="E94" s="148"/>
      <c r="F94" s="148"/>
      <c r="G94" s="148"/>
      <c r="H94" s="149">
        <v>3222.06</v>
      </c>
      <c r="I94" s="149"/>
      <c r="J94" s="149"/>
      <c r="K94" s="149">
        <v>22558.58</v>
      </c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</row>
    <row r="95" spans="1:22" x14ac:dyDescent="0.25">
      <c r="A95" s="50"/>
      <c r="B95" s="39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25">
      <c r="A96" s="50"/>
      <c r="B96" s="39"/>
      <c r="C96" s="73" t="s">
        <v>62</v>
      </c>
      <c r="D96" s="48"/>
      <c r="E96" s="48"/>
      <c r="F96" s="48"/>
      <c r="G96" s="48"/>
      <c r="H96" s="74">
        <f>IF(ISBLANK(Y30),"",ROUND(Z30/Y30,2)*100)</f>
        <v>89</v>
      </c>
      <c r="I96" s="48"/>
      <c r="J96" s="48"/>
      <c r="K96" s="74">
        <f>IF(ISBLANK(Y31),"",ROUND(Z31/Y31,2)*100)</f>
        <v>76</v>
      </c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</row>
    <row r="97" spans="1:22" x14ac:dyDescent="0.25">
      <c r="A97" s="50"/>
      <c r="B97" s="39"/>
      <c r="C97" s="73" t="s">
        <v>63</v>
      </c>
      <c r="D97" s="48"/>
      <c r="E97" s="48"/>
      <c r="F97" s="48"/>
      <c r="G97" s="48"/>
      <c r="H97" s="45">
        <f>IF(ISBLANK(Y30),"",ROUND(AA30/Y30,2)*100)</f>
        <v>61</v>
      </c>
      <c r="I97" s="48"/>
      <c r="J97" s="48"/>
      <c r="K97" s="45">
        <f>IF(ISBLANK(Y31),"",ROUND(AA31/Y31,2)*100)</f>
        <v>49</v>
      </c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25">
      <c r="A98" s="28"/>
      <c r="B98" s="28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1:22" x14ac:dyDescent="0.25">
      <c r="B99" s="75" t="s">
        <v>69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</row>
    <row r="100" spans="1:22" x14ac:dyDescent="0.25">
      <c r="B100" s="3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</row>
    <row r="101" spans="1:22" x14ac:dyDescent="0.25">
      <c r="B101" s="75" t="s">
        <v>70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</row>
    <row r="102" spans="1:22" x14ac:dyDescent="0.25">
      <c r="B102" s="46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</row>
    <row r="104" spans="1:22" x14ac:dyDescent="0.25">
      <c r="C104" s="49"/>
      <c r="D104" s="49"/>
      <c r="E104" s="49"/>
      <c r="F104" s="49"/>
      <c r="G104" s="49"/>
    </row>
    <row r="105" spans="1:22" x14ac:dyDescent="0.25">
      <c r="C105" s="49"/>
      <c r="D105" s="49"/>
      <c r="E105" s="49"/>
      <c r="F105" s="49"/>
      <c r="G105" s="49"/>
    </row>
    <row r="106" spans="1:22" x14ac:dyDescent="0.25">
      <c r="C106" s="49"/>
      <c r="D106" s="49"/>
      <c r="E106" s="49"/>
      <c r="F106" s="49"/>
      <c r="G106" s="49"/>
    </row>
    <row r="107" spans="1:22" x14ac:dyDescent="0.25">
      <c r="C107" s="49"/>
      <c r="D107" s="49"/>
      <c r="E107" s="49"/>
      <c r="F107" s="49"/>
      <c r="G107" s="4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</sheetData>
  <mergeCells count="66">
    <mergeCell ref="A91:G91"/>
    <mergeCell ref="A92:G92"/>
    <mergeCell ref="A93:G93"/>
    <mergeCell ref="A94:G94"/>
    <mergeCell ref="A85:G85"/>
    <mergeCell ref="A86:G86"/>
    <mergeCell ref="A87:G87"/>
    <mergeCell ref="A88:G88"/>
    <mergeCell ref="A89:G89"/>
    <mergeCell ref="A90:G90"/>
    <mergeCell ref="A79:G79"/>
    <mergeCell ref="A80:G80"/>
    <mergeCell ref="A81:G81"/>
    <mergeCell ref="A82:G82"/>
    <mergeCell ref="A83:G83"/>
    <mergeCell ref="A84:G84"/>
    <mergeCell ref="A63:V63"/>
    <mergeCell ref="A65:V65"/>
    <mergeCell ref="A66:V66"/>
    <mergeCell ref="A68:V68"/>
    <mergeCell ref="A73:V73"/>
    <mergeCell ref="A76:V76"/>
    <mergeCell ref="A49:V49"/>
    <mergeCell ref="A53:V53"/>
    <mergeCell ref="A57:V57"/>
    <mergeCell ref="A58:V58"/>
    <mergeCell ref="A60:V60"/>
    <mergeCell ref="A61:V61"/>
    <mergeCell ref="A40:V40"/>
    <mergeCell ref="A41:V41"/>
    <mergeCell ref="A43:V43"/>
    <mergeCell ref="A44:V44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218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3222.06/1000</f>
        <v>3.2220599999999999</v>
      </c>
      <c r="H11" s="85"/>
      <c r="I11" s="55" t="s">
        <v>5</v>
      </c>
      <c r="J11" s="86">
        <f>22558.58/1000</f>
        <v>22.558580000000003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5.1139999999999998E-2</v>
      </c>
      <c r="H14" s="85"/>
      <c r="I14" s="55" t="s">
        <v>7</v>
      </c>
      <c r="J14" s="86">
        <f>(P14+P15)/1000</f>
        <v>5.1139999999999998E-2</v>
      </c>
      <c r="K14" s="87"/>
      <c r="L14" s="58">
        <v>548</v>
      </c>
      <c r="M14" s="35" t="s">
        <v>7</v>
      </c>
      <c r="N14" s="57"/>
      <c r="O14" s="26">
        <v>49.88</v>
      </c>
      <c r="P14" s="27">
        <v>49.88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563/1000</f>
        <v>0.56299999999999994</v>
      </c>
      <c r="H15" s="117"/>
      <c r="I15" s="55" t="s">
        <v>5</v>
      </c>
      <c r="J15" s="86">
        <f>6206/1000</f>
        <v>6.2060000000000004</v>
      </c>
      <c r="K15" s="87"/>
      <c r="L15" s="59">
        <v>6027</v>
      </c>
      <c r="M15" s="35" t="s">
        <v>5</v>
      </c>
      <c r="N15" s="57"/>
      <c r="O15" s="26">
        <v>1.26</v>
      </c>
      <c r="P15" s="27">
        <v>1.26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221</v>
      </c>
      <c r="C26" s="134" t="s">
        <v>222</v>
      </c>
      <c r="D26" s="154" t="s">
        <v>223</v>
      </c>
      <c r="E26" s="155">
        <v>2.5299999999999998</v>
      </c>
      <c r="F26" s="136" t="s">
        <v>224</v>
      </c>
      <c r="G26" s="136">
        <v>25.18</v>
      </c>
      <c r="H26" s="156"/>
      <c r="I26" s="156"/>
      <c r="J26" s="136" t="s">
        <v>225</v>
      </c>
      <c r="K26" s="136">
        <v>277.33</v>
      </c>
      <c r="L26" s="157"/>
      <c r="M26" s="156">
        <f>IF(ISNUMBER(K26/G26),IF(NOT(K26/G26=0),K26/G26, " "), " ")</f>
        <v>11.013899920571882</v>
      </c>
      <c r="N26" s="154"/>
    </row>
    <row r="27" spans="1:23" s="29" customFormat="1" ht="22.8" x14ac:dyDescent="0.25">
      <c r="A27" s="152">
        <v>2</v>
      </c>
      <c r="B27" s="153" t="s">
        <v>226</v>
      </c>
      <c r="C27" s="134" t="s">
        <v>227</v>
      </c>
      <c r="D27" s="154" t="s">
        <v>223</v>
      </c>
      <c r="E27" s="155">
        <v>6.13</v>
      </c>
      <c r="F27" s="136" t="s">
        <v>228</v>
      </c>
      <c r="G27" s="136">
        <v>63.32</v>
      </c>
      <c r="H27" s="156"/>
      <c r="I27" s="156"/>
      <c r="J27" s="136" t="s">
        <v>229</v>
      </c>
      <c r="K27" s="136">
        <v>698.27</v>
      </c>
      <c r="L27" s="157"/>
      <c r="M27" s="156">
        <f>IF(ISNUMBER(K27/G27),IF(NOT(K27/G27=0),K27/G27, " "), " ")</f>
        <v>11.02763739734681</v>
      </c>
      <c r="N27" s="154"/>
    </row>
    <row r="28" spans="1:23" s="29" customFormat="1" ht="22.8" x14ac:dyDescent="0.25">
      <c r="A28" s="152">
        <v>3</v>
      </c>
      <c r="B28" s="153" t="s">
        <v>230</v>
      </c>
      <c r="C28" s="134" t="s">
        <v>231</v>
      </c>
      <c r="D28" s="154" t="s">
        <v>223</v>
      </c>
      <c r="E28" s="155">
        <v>30.63</v>
      </c>
      <c r="F28" s="136" t="s">
        <v>232</v>
      </c>
      <c r="G28" s="136">
        <v>330.19</v>
      </c>
      <c r="H28" s="156"/>
      <c r="I28" s="156"/>
      <c r="J28" s="136" t="s">
        <v>233</v>
      </c>
      <c r="K28" s="136">
        <v>3640.68</v>
      </c>
      <c r="L28" s="157"/>
      <c r="M28" s="156">
        <f>IF(ISNUMBER(K28/G28),IF(NOT(K28/G28=0),K28/G28, " "), " ")</f>
        <v>11.02601532451013</v>
      </c>
      <c r="N28" s="154"/>
    </row>
    <row r="29" spans="1:23" s="29" customFormat="1" ht="22.8" x14ac:dyDescent="0.25">
      <c r="A29" s="152">
        <v>4</v>
      </c>
      <c r="B29" s="153" t="s">
        <v>234</v>
      </c>
      <c r="C29" s="134" t="s">
        <v>235</v>
      </c>
      <c r="D29" s="154" t="s">
        <v>223</v>
      </c>
      <c r="E29" s="155">
        <v>3.05</v>
      </c>
      <c r="F29" s="136" t="s">
        <v>236</v>
      </c>
      <c r="G29" s="136">
        <v>34.159999999999997</v>
      </c>
      <c r="H29" s="156"/>
      <c r="I29" s="156"/>
      <c r="J29" s="136" t="s">
        <v>237</v>
      </c>
      <c r="K29" s="136">
        <v>376.43</v>
      </c>
      <c r="L29" s="157"/>
      <c r="M29" s="156">
        <f>IF(ISNUMBER(K29/G29),IF(NOT(K29/G29=0),K29/G29, " "), " ")</f>
        <v>11.019613583138174</v>
      </c>
      <c r="N29" s="154"/>
    </row>
    <row r="30" spans="1:23" ht="22.8" x14ac:dyDescent="0.25">
      <c r="A30" s="152">
        <v>5</v>
      </c>
      <c r="B30" s="153" t="s">
        <v>238</v>
      </c>
      <c r="C30" s="134" t="s">
        <v>239</v>
      </c>
      <c r="D30" s="154" t="s">
        <v>223</v>
      </c>
      <c r="E30" s="155">
        <v>0.84</v>
      </c>
      <c r="F30" s="136" t="s">
        <v>240</v>
      </c>
      <c r="G30" s="136">
        <v>9.6300000000000008</v>
      </c>
      <c r="H30" s="156"/>
      <c r="I30" s="156"/>
      <c r="J30" s="136" t="s">
        <v>241</v>
      </c>
      <c r="K30" s="136">
        <v>106.15</v>
      </c>
      <c r="L30" s="157"/>
      <c r="M30" s="156">
        <f>IF(ISNUMBER(K30/G30),IF(NOT(K30/G30=0),K30/G30, " "), " ")</f>
        <v>11.022845275181723</v>
      </c>
      <c r="N30" s="154"/>
    </row>
    <row r="31" spans="1:23" ht="22.8" x14ac:dyDescent="0.25">
      <c r="A31" s="152">
        <v>6</v>
      </c>
      <c r="B31" s="153" t="s">
        <v>242</v>
      </c>
      <c r="C31" s="134" t="s">
        <v>243</v>
      </c>
      <c r="D31" s="154" t="s">
        <v>223</v>
      </c>
      <c r="E31" s="155">
        <v>0.86</v>
      </c>
      <c r="F31" s="136" t="s">
        <v>244</v>
      </c>
      <c r="G31" s="136">
        <v>10.35</v>
      </c>
      <c r="H31" s="156"/>
      <c r="I31" s="156"/>
      <c r="J31" s="136" t="s">
        <v>245</v>
      </c>
      <c r="K31" s="136">
        <v>113.97</v>
      </c>
      <c r="L31" s="157"/>
      <c r="M31" s="156">
        <f>IF(ISNUMBER(K31/G31),IF(NOT(K31/G31=0),K31/G31, " "), " ")</f>
        <v>11.011594202898552</v>
      </c>
      <c r="N31" s="154"/>
    </row>
    <row r="32" spans="1:23" ht="22.8" x14ac:dyDescent="0.25">
      <c r="A32" s="152">
        <v>7</v>
      </c>
      <c r="B32" s="153" t="s">
        <v>246</v>
      </c>
      <c r="C32" s="134" t="s">
        <v>247</v>
      </c>
      <c r="D32" s="154" t="s">
        <v>223</v>
      </c>
      <c r="E32" s="155">
        <v>5.84</v>
      </c>
      <c r="F32" s="136" t="s">
        <v>248</v>
      </c>
      <c r="G32" s="136">
        <v>74.28</v>
      </c>
      <c r="H32" s="156"/>
      <c r="I32" s="156"/>
      <c r="J32" s="136" t="s">
        <v>249</v>
      </c>
      <c r="K32" s="136">
        <v>818.59</v>
      </c>
      <c r="L32" s="157"/>
      <c r="M32" s="156">
        <f>IF(ISNUMBER(K32/G32),IF(NOT(K32/G32=0),K32/G32, " "), " ")</f>
        <v>11.020328486806678</v>
      </c>
      <c r="N32" s="154"/>
    </row>
    <row r="33" spans="1:14" ht="22.8" x14ac:dyDescent="0.25">
      <c r="A33" s="152">
        <v>8</v>
      </c>
      <c r="B33" s="153">
        <v>2</v>
      </c>
      <c r="C33" s="134" t="s">
        <v>250</v>
      </c>
      <c r="D33" s="154" t="s">
        <v>223</v>
      </c>
      <c r="E33" s="155">
        <v>1.26</v>
      </c>
      <c r="F33" s="136" t="s">
        <v>251</v>
      </c>
      <c r="G33" s="136"/>
      <c r="H33" s="156"/>
      <c r="I33" s="156"/>
      <c r="J33" s="136" t="s">
        <v>251</v>
      </c>
      <c r="K33" s="136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252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34.200000000000003" x14ac:dyDescent="0.25">
      <c r="A35" s="152">
        <v>9</v>
      </c>
      <c r="B35" s="153">
        <v>21141</v>
      </c>
      <c r="C35" s="134" t="s">
        <v>253</v>
      </c>
      <c r="D35" s="154" t="s">
        <v>254</v>
      </c>
      <c r="E35" s="155">
        <v>0.2</v>
      </c>
      <c r="F35" s="136" t="s">
        <v>255</v>
      </c>
      <c r="G35" s="136">
        <v>26.81</v>
      </c>
      <c r="H35" s="156"/>
      <c r="I35" s="156"/>
      <c r="J35" s="136" t="s">
        <v>256</v>
      </c>
      <c r="K35" s="136">
        <v>132.6</v>
      </c>
      <c r="L35" s="157"/>
      <c r="M35" s="156">
        <f>IF(ISNUMBER(K35/G35),IF(NOT(K35/G35=0),K35/G35, " "), " ")</f>
        <v>4.94591570309586</v>
      </c>
      <c r="N35" s="154" t="s">
        <v>257</v>
      </c>
    </row>
    <row r="36" spans="1:14" ht="22.8" x14ac:dyDescent="0.25">
      <c r="A36" s="152">
        <v>10</v>
      </c>
      <c r="B36" s="153">
        <v>30101</v>
      </c>
      <c r="C36" s="134" t="s">
        <v>258</v>
      </c>
      <c r="D36" s="154" t="s">
        <v>254</v>
      </c>
      <c r="E36" s="155">
        <v>1</v>
      </c>
      <c r="F36" s="136" t="s">
        <v>259</v>
      </c>
      <c r="G36" s="136">
        <v>111.55</v>
      </c>
      <c r="H36" s="156"/>
      <c r="I36" s="156"/>
      <c r="J36" s="136" t="s">
        <v>260</v>
      </c>
      <c r="K36" s="136">
        <v>449</v>
      </c>
      <c r="L36" s="157"/>
      <c r="M36" s="156">
        <f>IF(ISNUMBER(K36/G36),IF(NOT(K36/G36=0),K36/G36, " "), " ")</f>
        <v>4.0251008516360374</v>
      </c>
      <c r="N36" s="154" t="s">
        <v>257</v>
      </c>
    </row>
    <row r="37" spans="1:14" ht="22.8" x14ac:dyDescent="0.25">
      <c r="A37" s="152">
        <v>11</v>
      </c>
      <c r="B37" s="153">
        <v>30401</v>
      </c>
      <c r="C37" s="134" t="s">
        <v>261</v>
      </c>
      <c r="D37" s="154" t="s">
        <v>254</v>
      </c>
      <c r="E37" s="155">
        <v>1</v>
      </c>
      <c r="F37" s="136" t="s">
        <v>262</v>
      </c>
      <c r="G37" s="136">
        <v>2.31</v>
      </c>
      <c r="H37" s="156"/>
      <c r="I37" s="156"/>
      <c r="J37" s="136" t="s">
        <v>263</v>
      </c>
      <c r="K37" s="136">
        <v>6</v>
      </c>
      <c r="L37" s="157"/>
      <c r="M37" s="156">
        <f>IF(ISNUMBER(K37/G37),IF(NOT(K37/G37=0),K37/G37, " "), " ")</f>
        <v>2.5974025974025974</v>
      </c>
      <c r="N37" s="154" t="s">
        <v>257</v>
      </c>
    </row>
    <row r="38" spans="1:14" ht="22.8" x14ac:dyDescent="0.25">
      <c r="A38" s="152">
        <v>12</v>
      </c>
      <c r="B38" s="153">
        <v>30954</v>
      </c>
      <c r="C38" s="134" t="s">
        <v>264</v>
      </c>
      <c r="D38" s="154" t="s">
        <v>254</v>
      </c>
      <c r="E38" s="155">
        <v>0.06</v>
      </c>
      <c r="F38" s="136" t="s">
        <v>265</v>
      </c>
      <c r="G38" s="136">
        <v>2.0099999999999998</v>
      </c>
      <c r="H38" s="156"/>
      <c r="I38" s="156"/>
      <c r="J38" s="136" t="s">
        <v>266</v>
      </c>
      <c r="K38" s="136">
        <v>9.3000000000000007</v>
      </c>
      <c r="L38" s="157"/>
      <c r="M38" s="156">
        <f>IF(ISNUMBER(K38/G38),IF(NOT(K38/G38=0),K38/G38, " "), " ")</f>
        <v>4.6268656716417915</v>
      </c>
      <c r="N38" s="154" t="s">
        <v>267</v>
      </c>
    </row>
    <row r="39" spans="1:14" ht="22.8" x14ac:dyDescent="0.25">
      <c r="A39" s="152">
        <v>13</v>
      </c>
      <c r="B39" s="153">
        <v>40502</v>
      </c>
      <c r="C39" s="134" t="s">
        <v>268</v>
      </c>
      <c r="D39" s="154" t="s">
        <v>254</v>
      </c>
      <c r="E39" s="155">
        <v>0.04</v>
      </c>
      <c r="F39" s="136" t="s">
        <v>269</v>
      </c>
      <c r="G39" s="136">
        <v>0.32</v>
      </c>
      <c r="H39" s="156"/>
      <c r="I39" s="156"/>
      <c r="J39" s="136" t="s">
        <v>270</v>
      </c>
      <c r="K39" s="136">
        <v>1.8</v>
      </c>
      <c r="L39" s="157"/>
      <c r="M39" s="156">
        <f>IF(ISNUMBER(K39/G39),IF(NOT(K39/G39=0),K39/G39, " "), " ")</f>
        <v>5.625</v>
      </c>
      <c r="N39" s="154" t="s">
        <v>257</v>
      </c>
    </row>
    <row r="40" spans="1:14" ht="22.8" x14ac:dyDescent="0.25">
      <c r="A40" s="152">
        <v>14</v>
      </c>
      <c r="B40" s="153">
        <v>40504</v>
      </c>
      <c r="C40" s="134" t="s">
        <v>271</v>
      </c>
      <c r="D40" s="154" t="s">
        <v>254</v>
      </c>
      <c r="E40" s="155">
        <v>0.03</v>
      </c>
      <c r="F40" s="136" t="s">
        <v>272</v>
      </c>
      <c r="G40" s="136">
        <v>0.04</v>
      </c>
      <c r="H40" s="156"/>
      <c r="I40" s="156"/>
      <c r="J40" s="136" t="s">
        <v>273</v>
      </c>
      <c r="K40" s="136">
        <v>0.09</v>
      </c>
      <c r="L40" s="157"/>
      <c r="M40" s="156">
        <f>IF(ISNUMBER(K40/G40),IF(NOT(K40/G40=0),K40/G40, " "), " ")</f>
        <v>2.25</v>
      </c>
      <c r="N40" s="154" t="s">
        <v>257</v>
      </c>
    </row>
    <row r="41" spans="1:14" ht="22.8" x14ac:dyDescent="0.25">
      <c r="A41" s="152">
        <v>15</v>
      </c>
      <c r="B41" s="153">
        <v>400001</v>
      </c>
      <c r="C41" s="134" t="s">
        <v>274</v>
      </c>
      <c r="D41" s="154" t="s">
        <v>254</v>
      </c>
      <c r="E41" s="155">
        <v>2.14</v>
      </c>
      <c r="F41" s="136" t="s">
        <v>275</v>
      </c>
      <c r="G41" s="136">
        <v>220.84</v>
      </c>
      <c r="H41" s="156"/>
      <c r="I41" s="156"/>
      <c r="J41" s="136" t="s">
        <v>276</v>
      </c>
      <c r="K41" s="136">
        <v>1219.8</v>
      </c>
      <c r="L41" s="157"/>
      <c r="M41" s="156">
        <f>IF(ISNUMBER(K41/G41),IF(NOT(K41/G41=0),K41/G41, " "), " ")</f>
        <v>5.5234558956710735</v>
      </c>
      <c r="N41" s="154" t="s">
        <v>257</v>
      </c>
    </row>
    <row r="42" spans="1:14" ht="19.350000000000001" customHeight="1" x14ac:dyDescent="0.25">
      <c r="A42" s="128" t="s">
        <v>277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278</v>
      </c>
      <c r="C43" s="134" t="s">
        <v>279</v>
      </c>
      <c r="D43" s="154" t="s">
        <v>280</v>
      </c>
      <c r="E43" s="155">
        <v>17.670000000000002</v>
      </c>
      <c r="F43" s="136" t="s">
        <v>281</v>
      </c>
      <c r="G43" s="136">
        <v>229.89</v>
      </c>
      <c r="H43" s="156">
        <v>71</v>
      </c>
      <c r="I43" s="156">
        <v>1254.57</v>
      </c>
      <c r="J43" s="136" t="s">
        <v>282</v>
      </c>
      <c r="K43" s="136">
        <v>1299.81</v>
      </c>
      <c r="L43" s="157"/>
      <c r="M43" s="156">
        <f>IF(ISNUMBER(K43/G43),IF(NOT(K43/G43=0),K43/G43, " "), " ")</f>
        <v>5.6540519378833354</v>
      </c>
      <c r="N43" s="154" t="s">
        <v>283</v>
      </c>
    </row>
    <row r="44" spans="1:14" ht="57" x14ac:dyDescent="0.25">
      <c r="A44" s="152">
        <v>17</v>
      </c>
      <c r="B44" s="153" t="s">
        <v>284</v>
      </c>
      <c r="C44" s="134" t="s">
        <v>285</v>
      </c>
      <c r="D44" s="154" t="s">
        <v>286</v>
      </c>
      <c r="E44" s="155">
        <v>2.0000000000000001E-4</v>
      </c>
      <c r="F44" s="136" t="s">
        <v>287</v>
      </c>
      <c r="G44" s="136">
        <v>1.98</v>
      </c>
      <c r="H44" s="156">
        <v>52825.65</v>
      </c>
      <c r="I44" s="156">
        <v>10.57</v>
      </c>
      <c r="J44" s="136" t="s">
        <v>288</v>
      </c>
      <c r="K44" s="136">
        <v>10.8</v>
      </c>
      <c r="L44" s="157"/>
      <c r="M44" s="156">
        <f>IF(ISNUMBER(K44/G44),IF(NOT(K44/G44=0),K44/G44, " "), " ")</f>
        <v>5.454545454545455</v>
      </c>
      <c r="N44" s="154" t="s">
        <v>289</v>
      </c>
    </row>
    <row r="45" spans="1:14" ht="22.8" x14ac:dyDescent="0.25">
      <c r="A45" s="152">
        <v>18</v>
      </c>
      <c r="B45" s="153" t="s">
        <v>290</v>
      </c>
      <c r="C45" s="134" t="s">
        <v>291</v>
      </c>
      <c r="D45" s="154" t="s">
        <v>286</v>
      </c>
      <c r="E45" s="155">
        <v>2.0000000000000001E-4</v>
      </c>
      <c r="F45" s="136" t="s">
        <v>292</v>
      </c>
      <c r="G45" s="136">
        <v>5.37</v>
      </c>
      <c r="H45" s="156">
        <v>88980</v>
      </c>
      <c r="I45" s="156">
        <v>17.8</v>
      </c>
      <c r="J45" s="136" t="s">
        <v>293</v>
      </c>
      <c r="K45" s="136">
        <v>18.170000000000002</v>
      </c>
      <c r="L45" s="157"/>
      <c r="M45" s="156">
        <f>IF(ISNUMBER(K45/G45),IF(NOT(K45/G45=0),K45/G45, " "), " ")</f>
        <v>3.383612662942272</v>
      </c>
      <c r="N45" s="154" t="s">
        <v>294</v>
      </c>
    </row>
    <row r="46" spans="1:14" ht="22.8" x14ac:dyDescent="0.25">
      <c r="A46" s="152">
        <v>19</v>
      </c>
      <c r="B46" s="153" t="s">
        <v>295</v>
      </c>
      <c r="C46" s="134" t="s">
        <v>296</v>
      </c>
      <c r="D46" s="154" t="s">
        <v>297</v>
      </c>
      <c r="E46" s="155">
        <v>6.0000000000000001E-3</v>
      </c>
      <c r="F46" s="136" t="s">
        <v>298</v>
      </c>
      <c r="G46" s="136">
        <v>0.03</v>
      </c>
      <c r="H46" s="156">
        <v>41.25</v>
      </c>
      <c r="I46" s="156">
        <v>0.25</v>
      </c>
      <c r="J46" s="136" t="s">
        <v>299</v>
      </c>
      <c r="K46" s="136">
        <v>0.27</v>
      </c>
      <c r="L46" s="157"/>
      <c r="M46" s="156">
        <f>IF(ISNUMBER(K46/G46),IF(NOT(K46/G46=0),K46/G46, " "), " ")</f>
        <v>9.0000000000000018</v>
      </c>
      <c r="N46" s="154" t="s">
        <v>300</v>
      </c>
    </row>
    <row r="47" spans="1:14" ht="22.8" x14ac:dyDescent="0.25">
      <c r="A47" s="152">
        <v>20</v>
      </c>
      <c r="B47" s="153" t="s">
        <v>301</v>
      </c>
      <c r="C47" s="134" t="s">
        <v>302</v>
      </c>
      <c r="D47" s="154" t="s">
        <v>286</v>
      </c>
      <c r="E47" s="155">
        <v>6.9999999999999999E-4</v>
      </c>
      <c r="F47" s="136" t="s">
        <v>303</v>
      </c>
      <c r="G47" s="136">
        <v>7.13</v>
      </c>
      <c r="H47" s="156">
        <v>48900</v>
      </c>
      <c r="I47" s="156">
        <v>34.229999999999997</v>
      </c>
      <c r="J47" s="136" t="s">
        <v>304</v>
      </c>
      <c r="K47" s="136">
        <v>34.99</v>
      </c>
      <c r="L47" s="157"/>
      <c r="M47" s="156">
        <f>IF(ISNUMBER(K47/G47),IF(NOT(K47/G47=0),K47/G47, " "), " ")</f>
        <v>4.9074333800841519</v>
      </c>
      <c r="N47" s="154" t="s">
        <v>305</v>
      </c>
    </row>
    <row r="48" spans="1:14" ht="22.8" x14ac:dyDescent="0.25">
      <c r="A48" s="152">
        <v>21</v>
      </c>
      <c r="B48" s="153" t="s">
        <v>306</v>
      </c>
      <c r="C48" s="134" t="s">
        <v>307</v>
      </c>
      <c r="D48" s="154" t="s">
        <v>297</v>
      </c>
      <c r="E48" s="155">
        <v>2.7000000000000001E-3</v>
      </c>
      <c r="F48" s="136" t="s">
        <v>308</v>
      </c>
      <c r="G48" s="136">
        <v>0.27</v>
      </c>
      <c r="H48" s="156">
        <v>328</v>
      </c>
      <c r="I48" s="156">
        <v>0.89</v>
      </c>
      <c r="J48" s="136" t="s">
        <v>309</v>
      </c>
      <c r="K48" s="136">
        <v>0.91</v>
      </c>
      <c r="L48" s="157"/>
      <c r="M48" s="156">
        <f>IF(ISNUMBER(K48/G48),IF(NOT(K48/G48=0),K48/G48, " "), " ")</f>
        <v>3.3703703703703702</v>
      </c>
      <c r="N48" s="154" t="s">
        <v>310</v>
      </c>
    </row>
    <row r="49" spans="1:14" ht="114" x14ac:dyDescent="0.25">
      <c r="A49" s="152">
        <v>22</v>
      </c>
      <c r="B49" s="153" t="s">
        <v>311</v>
      </c>
      <c r="C49" s="134" t="s">
        <v>312</v>
      </c>
      <c r="D49" s="154" t="s">
        <v>286</v>
      </c>
      <c r="E49" s="155">
        <v>1.9E-3</v>
      </c>
      <c r="F49" s="136" t="s">
        <v>313</v>
      </c>
      <c r="G49" s="136">
        <v>10.07</v>
      </c>
      <c r="H49" s="156">
        <v>20100.32</v>
      </c>
      <c r="I49" s="156">
        <v>38.19</v>
      </c>
      <c r="J49" s="136" t="s">
        <v>314</v>
      </c>
      <c r="K49" s="136">
        <v>39.14</v>
      </c>
      <c r="L49" s="157"/>
      <c r="M49" s="156">
        <f>IF(ISNUMBER(K49/G49),IF(NOT(K49/G49=0),K49/G49, " "), " ")</f>
        <v>3.8867924528301887</v>
      </c>
      <c r="N49" s="154" t="s">
        <v>315</v>
      </c>
    </row>
    <row r="50" spans="1:14" ht="22.8" x14ac:dyDescent="0.25">
      <c r="A50" s="152">
        <v>23</v>
      </c>
      <c r="B50" s="153" t="s">
        <v>316</v>
      </c>
      <c r="C50" s="134" t="s">
        <v>317</v>
      </c>
      <c r="D50" s="154" t="s">
        <v>318</v>
      </c>
      <c r="E50" s="155">
        <v>2.2100000000000002E-2</v>
      </c>
      <c r="F50" s="136" t="s">
        <v>319</v>
      </c>
      <c r="G50" s="136">
        <v>0.93</v>
      </c>
      <c r="H50" s="156">
        <v>128.38999999999999</v>
      </c>
      <c r="I50" s="156">
        <v>2.84</v>
      </c>
      <c r="J50" s="136" t="s">
        <v>320</v>
      </c>
      <c r="K50" s="136">
        <v>2.89</v>
      </c>
      <c r="L50" s="157"/>
      <c r="M50" s="156">
        <f>IF(ISNUMBER(K50/G50),IF(NOT(K50/G50=0),K50/G50, " "), " ")</f>
        <v>3.10752688172043</v>
      </c>
      <c r="N50" s="154" t="s">
        <v>321</v>
      </c>
    </row>
    <row r="51" spans="1:14" ht="45.6" x14ac:dyDescent="0.25">
      <c r="A51" s="152">
        <v>24</v>
      </c>
      <c r="B51" s="153" t="s">
        <v>322</v>
      </c>
      <c r="C51" s="134" t="s">
        <v>323</v>
      </c>
      <c r="D51" s="154" t="s">
        <v>318</v>
      </c>
      <c r="E51" s="155">
        <v>0.38</v>
      </c>
      <c r="F51" s="136" t="s">
        <v>324</v>
      </c>
      <c r="G51" s="136">
        <v>8.67</v>
      </c>
      <c r="H51" s="156">
        <v>118.14</v>
      </c>
      <c r="I51" s="156">
        <v>44.89</v>
      </c>
      <c r="J51" s="136" t="s">
        <v>325</v>
      </c>
      <c r="K51" s="136">
        <v>45.84</v>
      </c>
      <c r="L51" s="157"/>
      <c r="M51" s="156">
        <f>IF(ISNUMBER(K51/G51),IF(NOT(K51/G51=0),K51/G51, " "), " ")</f>
        <v>5.2871972318339102</v>
      </c>
      <c r="N51" s="154" t="s">
        <v>326</v>
      </c>
    </row>
    <row r="52" spans="1:14" ht="22.8" x14ac:dyDescent="0.25">
      <c r="A52" s="152">
        <v>25</v>
      </c>
      <c r="B52" s="153" t="s">
        <v>327</v>
      </c>
      <c r="C52" s="134" t="s">
        <v>328</v>
      </c>
      <c r="D52" s="154" t="s">
        <v>280</v>
      </c>
      <c r="E52" s="155">
        <v>0.65449999999999997</v>
      </c>
      <c r="F52" s="136" t="s">
        <v>329</v>
      </c>
      <c r="G52" s="136">
        <v>4.95</v>
      </c>
      <c r="H52" s="156">
        <v>26.61</v>
      </c>
      <c r="I52" s="156">
        <v>17.420000000000002</v>
      </c>
      <c r="J52" s="136" t="s">
        <v>330</v>
      </c>
      <c r="K52" s="136">
        <v>17.920000000000002</v>
      </c>
      <c r="L52" s="157"/>
      <c r="M52" s="156">
        <f>IF(ISNUMBER(K52/G52),IF(NOT(K52/G52=0),K52/G52, " "), " ")</f>
        <v>3.6202020202020204</v>
      </c>
      <c r="N52" s="154" t="s">
        <v>331</v>
      </c>
    </row>
    <row r="53" spans="1:14" ht="22.8" x14ac:dyDescent="0.25">
      <c r="A53" s="152">
        <v>26</v>
      </c>
      <c r="B53" s="153" t="s">
        <v>332</v>
      </c>
      <c r="C53" s="134" t="s">
        <v>333</v>
      </c>
      <c r="D53" s="154" t="s">
        <v>286</v>
      </c>
      <c r="E53" s="155">
        <v>1E-4</v>
      </c>
      <c r="F53" s="136" t="s">
        <v>334</v>
      </c>
      <c r="G53" s="136">
        <v>0.92</v>
      </c>
      <c r="H53" s="156">
        <v>32928</v>
      </c>
      <c r="I53" s="156">
        <v>3.29</v>
      </c>
      <c r="J53" s="136" t="s">
        <v>335</v>
      </c>
      <c r="K53" s="136">
        <v>3.37</v>
      </c>
      <c r="L53" s="157"/>
      <c r="M53" s="156">
        <f>IF(ISNUMBER(K53/G53),IF(NOT(K53/G53=0),K53/G53, " "), " ")</f>
        <v>3.6630434782608696</v>
      </c>
      <c r="N53" s="154" t="s">
        <v>336</v>
      </c>
    </row>
    <row r="54" spans="1:14" ht="22.8" x14ac:dyDescent="0.25">
      <c r="A54" s="152">
        <v>27</v>
      </c>
      <c r="B54" s="153" t="s">
        <v>337</v>
      </c>
      <c r="C54" s="134" t="s">
        <v>338</v>
      </c>
      <c r="D54" s="154" t="s">
        <v>286</v>
      </c>
      <c r="E54" s="155">
        <v>5.1999999999999998E-3</v>
      </c>
      <c r="F54" s="136" t="s">
        <v>339</v>
      </c>
      <c r="G54" s="136">
        <v>61.26</v>
      </c>
      <c r="H54" s="156">
        <v>30079</v>
      </c>
      <c r="I54" s="156">
        <v>156.41</v>
      </c>
      <c r="J54" s="136" t="s">
        <v>340</v>
      </c>
      <c r="K54" s="136">
        <v>160.03</v>
      </c>
      <c r="L54" s="157"/>
      <c r="M54" s="156">
        <f>IF(ISNUMBER(K54/G54),IF(NOT(K54/G54=0),K54/G54, " "), " ")</f>
        <v>2.6123081945804767</v>
      </c>
      <c r="N54" s="154" t="s">
        <v>341</v>
      </c>
    </row>
    <row r="55" spans="1:14" ht="22.8" x14ac:dyDescent="0.25">
      <c r="A55" s="152">
        <v>28</v>
      </c>
      <c r="B55" s="153" t="s">
        <v>342</v>
      </c>
      <c r="C55" s="134" t="s">
        <v>343</v>
      </c>
      <c r="D55" s="154" t="s">
        <v>286</v>
      </c>
      <c r="E55" s="155">
        <v>5.9999999999999995E-4</v>
      </c>
      <c r="F55" s="136" t="s">
        <v>344</v>
      </c>
      <c r="G55" s="136">
        <v>1.41</v>
      </c>
      <c r="H55" s="156">
        <v>18122.03</v>
      </c>
      <c r="I55" s="156">
        <v>10.87</v>
      </c>
      <c r="J55" s="136" t="s">
        <v>345</v>
      </c>
      <c r="K55" s="136">
        <v>11.15</v>
      </c>
      <c r="L55" s="157"/>
      <c r="M55" s="156">
        <f>IF(ISNUMBER(K55/G55),IF(NOT(K55/G55=0),K55/G55, " "), " ")</f>
        <v>7.9078014184397167</v>
      </c>
      <c r="N55" s="154" t="s">
        <v>346</v>
      </c>
    </row>
    <row r="56" spans="1:14" ht="34.200000000000003" x14ac:dyDescent="0.25">
      <c r="A56" s="152">
        <v>29</v>
      </c>
      <c r="B56" s="153" t="s">
        <v>347</v>
      </c>
      <c r="C56" s="134" t="s">
        <v>348</v>
      </c>
      <c r="D56" s="154" t="s">
        <v>286</v>
      </c>
      <c r="E56" s="155">
        <v>2.5999999999999999E-3</v>
      </c>
      <c r="F56" s="136" t="s">
        <v>349</v>
      </c>
      <c r="G56" s="136">
        <v>54.35</v>
      </c>
      <c r="H56" s="156">
        <v>50416.65</v>
      </c>
      <c r="I56" s="156">
        <v>131.08000000000001</v>
      </c>
      <c r="J56" s="136" t="s">
        <v>350</v>
      </c>
      <c r="K56" s="136">
        <v>133.99</v>
      </c>
      <c r="L56" s="157"/>
      <c r="M56" s="156">
        <f>IF(ISNUMBER(K56/G56),IF(NOT(K56/G56=0),K56/G56, " "), " ")</f>
        <v>2.4653173873045078</v>
      </c>
      <c r="N56" s="154" t="s">
        <v>351</v>
      </c>
    </row>
    <row r="57" spans="1:14" ht="34.200000000000003" x14ac:dyDescent="0.25">
      <c r="A57" s="152">
        <v>30</v>
      </c>
      <c r="B57" s="153" t="s">
        <v>352</v>
      </c>
      <c r="C57" s="134" t="s">
        <v>353</v>
      </c>
      <c r="D57" s="154" t="s">
        <v>297</v>
      </c>
      <c r="E57" s="155">
        <v>3.8E-3</v>
      </c>
      <c r="F57" s="136" t="s">
        <v>354</v>
      </c>
      <c r="G57" s="136">
        <v>24.51</v>
      </c>
      <c r="H57" s="156">
        <v>16535.830000000002</v>
      </c>
      <c r="I57" s="156">
        <v>62.84</v>
      </c>
      <c r="J57" s="136" t="s">
        <v>355</v>
      </c>
      <c r="K57" s="136">
        <v>64.349999999999994</v>
      </c>
      <c r="L57" s="157"/>
      <c r="M57" s="156">
        <f>IF(ISNUMBER(K57/G57),IF(NOT(K57/G57=0),K57/G57, " "), " ")</f>
        <v>2.625458996328029</v>
      </c>
      <c r="N57" s="154" t="s">
        <v>356</v>
      </c>
    </row>
    <row r="58" spans="1:14" ht="57" x14ac:dyDescent="0.25">
      <c r="A58" s="152">
        <v>31</v>
      </c>
      <c r="B58" s="153" t="s">
        <v>357</v>
      </c>
      <c r="C58" s="134" t="s">
        <v>358</v>
      </c>
      <c r="D58" s="154" t="s">
        <v>359</v>
      </c>
      <c r="E58" s="155">
        <v>0.96299999999999997</v>
      </c>
      <c r="F58" s="136" t="s">
        <v>360</v>
      </c>
      <c r="G58" s="136">
        <v>11.85</v>
      </c>
      <c r="H58" s="156">
        <v>39.79</v>
      </c>
      <c r="I58" s="156">
        <v>38.32</v>
      </c>
      <c r="J58" s="136" t="s">
        <v>361</v>
      </c>
      <c r="K58" s="136">
        <v>39.24</v>
      </c>
      <c r="L58" s="157"/>
      <c r="M58" s="156">
        <f>IF(ISNUMBER(K58/G58),IF(NOT(K58/G58=0),K58/G58, " "), " ")</f>
        <v>3.3113924050632915</v>
      </c>
      <c r="N58" s="154" t="s">
        <v>362</v>
      </c>
    </row>
    <row r="59" spans="1:14" ht="22.8" x14ac:dyDescent="0.25">
      <c r="A59" s="152">
        <v>32</v>
      </c>
      <c r="B59" s="153" t="s">
        <v>363</v>
      </c>
      <c r="C59" s="134" t="s">
        <v>364</v>
      </c>
      <c r="D59" s="154" t="s">
        <v>365</v>
      </c>
      <c r="E59" s="155">
        <v>0.6</v>
      </c>
      <c r="F59" s="136" t="s">
        <v>366</v>
      </c>
      <c r="G59" s="136">
        <v>45.66</v>
      </c>
      <c r="H59" s="156">
        <v>529.66</v>
      </c>
      <c r="I59" s="156">
        <v>317.8</v>
      </c>
      <c r="J59" s="136" t="s">
        <v>367</v>
      </c>
      <c r="K59" s="136">
        <v>324.35000000000002</v>
      </c>
      <c r="L59" s="157"/>
      <c r="M59" s="156">
        <f>IF(ISNUMBER(K59/G59),IF(NOT(K59/G59=0),K59/G59, " "), " ")</f>
        <v>7.1035917652212008</v>
      </c>
      <c r="N59" s="154" t="s">
        <v>368</v>
      </c>
    </row>
    <row r="60" spans="1:14" ht="34.200000000000003" x14ac:dyDescent="0.25">
      <c r="A60" s="152">
        <v>33</v>
      </c>
      <c r="B60" s="153" t="s">
        <v>369</v>
      </c>
      <c r="C60" s="134" t="s">
        <v>370</v>
      </c>
      <c r="D60" s="154" t="s">
        <v>371</v>
      </c>
      <c r="E60" s="155">
        <v>3.6</v>
      </c>
      <c r="F60" s="136" t="s">
        <v>372</v>
      </c>
      <c r="G60" s="136">
        <v>3.06</v>
      </c>
      <c r="H60" s="156">
        <v>2.5499999999999998</v>
      </c>
      <c r="I60" s="156">
        <v>9.18</v>
      </c>
      <c r="J60" s="136" t="s">
        <v>373</v>
      </c>
      <c r="K60" s="136">
        <v>9.36</v>
      </c>
      <c r="L60" s="157"/>
      <c r="M60" s="156">
        <f>IF(ISNUMBER(K60/G60),IF(NOT(K60/G60=0),K60/G60, " "), " ")</f>
        <v>3.0588235294117645</v>
      </c>
      <c r="N60" s="154" t="s">
        <v>374</v>
      </c>
    </row>
    <row r="61" spans="1:14" ht="45.6" x14ac:dyDescent="0.25">
      <c r="A61" s="152">
        <v>34</v>
      </c>
      <c r="B61" s="153" t="s">
        <v>375</v>
      </c>
      <c r="C61" s="134" t="s">
        <v>376</v>
      </c>
      <c r="D61" s="154" t="s">
        <v>359</v>
      </c>
      <c r="E61" s="155">
        <v>2.4950000000000001</v>
      </c>
      <c r="F61" s="136" t="s">
        <v>377</v>
      </c>
      <c r="G61" s="136">
        <v>344.91</v>
      </c>
      <c r="H61" s="156">
        <v>885.63</v>
      </c>
      <c r="I61" s="156">
        <v>2209.65</v>
      </c>
      <c r="J61" s="136" t="s">
        <v>378</v>
      </c>
      <c r="K61" s="136">
        <v>2257.75</v>
      </c>
      <c r="L61" s="157"/>
      <c r="M61" s="156">
        <f>IF(ISNUMBER(K61/G61),IF(NOT(K61/G61=0),K61/G61, " "), " ")</f>
        <v>6.5459105273839544</v>
      </c>
      <c r="N61" s="154" t="s">
        <v>379</v>
      </c>
    </row>
    <row r="62" spans="1:14" ht="22.8" x14ac:dyDescent="0.25">
      <c r="A62" s="152">
        <v>35</v>
      </c>
      <c r="B62" s="153" t="s">
        <v>380</v>
      </c>
      <c r="C62" s="134" t="s">
        <v>381</v>
      </c>
      <c r="D62" s="154" t="s">
        <v>371</v>
      </c>
      <c r="E62" s="155">
        <v>3</v>
      </c>
      <c r="F62" s="136" t="s">
        <v>382</v>
      </c>
      <c r="G62" s="136">
        <v>55.8</v>
      </c>
      <c r="H62" s="156">
        <v>33.74</v>
      </c>
      <c r="I62" s="156">
        <v>101.22</v>
      </c>
      <c r="J62" s="136" t="s">
        <v>383</v>
      </c>
      <c r="K62" s="136">
        <v>103.44</v>
      </c>
      <c r="L62" s="157"/>
      <c r="M62" s="156">
        <f>IF(ISNUMBER(K62/G62),IF(NOT(K62/G62=0),K62/G62, " "), " ")</f>
        <v>1.8537634408602151</v>
      </c>
      <c r="N62" s="154" t="s">
        <v>384</v>
      </c>
    </row>
    <row r="63" spans="1:14" ht="34.200000000000003" x14ac:dyDescent="0.25">
      <c r="A63" s="152">
        <v>36</v>
      </c>
      <c r="B63" s="153" t="s">
        <v>385</v>
      </c>
      <c r="C63" s="134" t="s">
        <v>386</v>
      </c>
      <c r="D63" s="154" t="s">
        <v>297</v>
      </c>
      <c r="E63" s="155">
        <v>1.482</v>
      </c>
      <c r="F63" s="136" t="s">
        <v>387</v>
      </c>
      <c r="G63" s="136">
        <v>4.6100000000000003</v>
      </c>
      <c r="H63" s="156">
        <v>21.36</v>
      </c>
      <c r="I63" s="156">
        <v>31.66</v>
      </c>
      <c r="J63" s="136" t="s">
        <v>388</v>
      </c>
      <c r="K63" s="136">
        <v>32.299999999999997</v>
      </c>
      <c r="L63" s="157"/>
      <c r="M63" s="156">
        <f>IF(ISNUMBER(K63/G63),IF(NOT(K63/G63=0),K63/G63, " "), " ")</f>
        <v>7.0065075921908884</v>
      </c>
      <c r="N63" s="154" t="s">
        <v>389</v>
      </c>
    </row>
    <row r="64" spans="1:14" ht="22.8" x14ac:dyDescent="0.25">
      <c r="A64" s="152">
        <v>37</v>
      </c>
      <c r="B64" s="153" t="s">
        <v>390</v>
      </c>
      <c r="C64" s="134" t="s">
        <v>391</v>
      </c>
      <c r="D64" s="154" t="s">
        <v>392</v>
      </c>
      <c r="E64" s="155">
        <v>2E-3</v>
      </c>
      <c r="F64" s="136" t="s">
        <v>393</v>
      </c>
      <c r="G64" s="136">
        <v>9.82</v>
      </c>
      <c r="H64" s="156">
        <v>33880</v>
      </c>
      <c r="I64" s="156">
        <v>67.760000000000005</v>
      </c>
      <c r="J64" s="136" t="s">
        <v>394</v>
      </c>
      <c r="K64" s="136">
        <v>69.13</v>
      </c>
      <c r="L64" s="157"/>
      <c r="M64" s="156">
        <f>IF(ISNUMBER(K64/G64),IF(NOT(K64/G64=0),K64/G64, " "), " ")</f>
        <v>7.0397148676171071</v>
      </c>
      <c r="N64" s="154" t="s">
        <v>395</v>
      </c>
    </row>
    <row r="65" spans="1:14" ht="22.8" x14ac:dyDescent="0.25">
      <c r="A65" s="152">
        <v>38</v>
      </c>
      <c r="B65" s="153" t="s">
        <v>396</v>
      </c>
      <c r="C65" s="134" t="s">
        <v>397</v>
      </c>
      <c r="D65" s="154" t="s">
        <v>286</v>
      </c>
      <c r="E65" s="155">
        <v>0.01</v>
      </c>
      <c r="F65" s="136" t="s">
        <v>398</v>
      </c>
      <c r="G65" s="136">
        <v>110.11</v>
      </c>
      <c r="H65" s="156"/>
      <c r="I65" s="156"/>
      <c r="J65" s="136" t="s">
        <v>399</v>
      </c>
      <c r="K65" s="136">
        <v>31.1</v>
      </c>
      <c r="L65" s="157"/>
      <c r="M65" s="156">
        <f>IF(ISNUMBER(K65/G65),IF(NOT(K65/G65=0),K65/G65, " "), " ")</f>
        <v>0.28244482789937336</v>
      </c>
      <c r="N65" s="154"/>
    </row>
    <row r="66" spans="1:14" ht="22.8" x14ac:dyDescent="0.25">
      <c r="A66" s="152">
        <v>39</v>
      </c>
      <c r="B66" s="153" t="s">
        <v>400</v>
      </c>
      <c r="C66" s="134" t="s">
        <v>401</v>
      </c>
      <c r="D66" s="154" t="s">
        <v>371</v>
      </c>
      <c r="E66" s="155">
        <v>1</v>
      </c>
      <c r="F66" s="136" t="s">
        <v>402</v>
      </c>
      <c r="G66" s="136">
        <v>73.8</v>
      </c>
      <c r="H66" s="156"/>
      <c r="I66" s="156"/>
      <c r="J66" s="136" t="s">
        <v>403</v>
      </c>
      <c r="K66" s="136">
        <v>415.6</v>
      </c>
      <c r="L66" s="157"/>
      <c r="M66" s="156">
        <f>IF(ISNUMBER(K66/G66),IF(NOT(K66/G66=0),K66/G66, " "), " ")</f>
        <v>5.6314363143631443</v>
      </c>
      <c r="N66" s="154"/>
    </row>
    <row r="67" spans="1:14" ht="22.8" x14ac:dyDescent="0.25">
      <c r="A67" s="152">
        <v>40</v>
      </c>
      <c r="B67" s="153" t="s">
        <v>404</v>
      </c>
      <c r="C67" s="134" t="s">
        <v>405</v>
      </c>
      <c r="D67" s="154" t="s">
        <v>371</v>
      </c>
      <c r="E67" s="155">
        <v>1</v>
      </c>
      <c r="F67" s="136" t="s">
        <v>406</v>
      </c>
      <c r="G67" s="136">
        <v>62.7</v>
      </c>
      <c r="H67" s="156"/>
      <c r="I67" s="156"/>
      <c r="J67" s="136" t="s">
        <v>407</v>
      </c>
      <c r="K67" s="136">
        <v>287.49</v>
      </c>
      <c r="L67" s="157"/>
      <c r="M67" s="156">
        <f>IF(ISNUMBER(K67/G67),IF(NOT(K67/G67=0),K67/G67, " "), " ")</f>
        <v>4.5851674641148321</v>
      </c>
      <c r="N67" s="154"/>
    </row>
    <row r="68" spans="1:14" ht="22.8" x14ac:dyDescent="0.25">
      <c r="A68" s="152">
        <v>41</v>
      </c>
      <c r="B68" s="153" t="s">
        <v>408</v>
      </c>
      <c r="C68" s="134" t="s">
        <v>381</v>
      </c>
      <c r="D68" s="154" t="s">
        <v>371</v>
      </c>
      <c r="E68" s="155">
        <v>2</v>
      </c>
      <c r="F68" s="136" t="s">
        <v>382</v>
      </c>
      <c r="G68" s="136">
        <v>37.200000000000003</v>
      </c>
      <c r="H68" s="156"/>
      <c r="I68" s="156"/>
      <c r="J68" s="136" t="s">
        <v>383</v>
      </c>
      <c r="K68" s="136">
        <v>68.959999999999994</v>
      </c>
      <c r="L68" s="157"/>
      <c r="M68" s="156">
        <f>IF(ISNUMBER(K68/G68),IF(NOT(K68/G68=0),K68/G68, " "), " ")</f>
        <v>1.8537634408602148</v>
      </c>
      <c r="N68" s="154"/>
    </row>
    <row r="69" spans="1:14" ht="19.350000000000001" customHeight="1" x14ac:dyDescent="0.25">
      <c r="A69" s="150" t="s">
        <v>409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277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410</v>
      </c>
      <c r="C71" s="134" t="s">
        <v>411</v>
      </c>
      <c r="D71" s="154" t="s">
        <v>286</v>
      </c>
      <c r="E71" s="155">
        <v>3.78E-2</v>
      </c>
      <c r="F71" s="136" t="s">
        <v>251</v>
      </c>
      <c r="G71" s="136"/>
      <c r="H71" s="156"/>
      <c r="I71" s="156"/>
      <c r="J71" s="136" t="s">
        <v>251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8">
        <v>43</v>
      </c>
      <c r="B72" s="159" t="s">
        <v>412</v>
      </c>
      <c r="C72" s="140" t="s">
        <v>413</v>
      </c>
      <c r="D72" s="160" t="s">
        <v>286</v>
      </c>
      <c r="E72" s="161">
        <v>0.19239999999999999</v>
      </c>
      <c r="F72" s="142" t="s">
        <v>251</v>
      </c>
      <c r="G72" s="142"/>
      <c r="H72" s="162"/>
      <c r="I72" s="162"/>
      <c r="J72" s="142" t="s">
        <v>251</v>
      </c>
      <c r="K72" s="142"/>
      <c r="L72" s="163"/>
      <c r="M72" s="162" t="str">
        <f>IF(ISNUMBER(K72/G72),IF(NOT(K72/G72=0),K72/G72, " "), " ")</f>
        <v xml:space="preserve"> </v>
      </c>
      <c r="N72" s="160"/>
    </row>
    <row r="73" spans="1:14" x14ac:dyDescent="0.25">
      <c r="A73" s="144" t="s">
        <v>198</v>
      </c>
      <c r="B73" s="145"/>
      <c r="C73" s="145"/>
      <c r="D73" s="145"/>
      <c r="E73" s="145"/>
      <c r="F73" s="145"/>
      <c r="G73" s="164">
        <v>2082</v>
      </c>
      <c r="H73" s="165"/>
      <c r="I73" s="165"/>
      <c r="J73" s="165"/>
      <c r="K73" s="164">
        <v>13336</v>
      </c>
      <c r="L73" s="166"/>
      <c r="M73" s="164">
        <f ca="1">IF(ISNUMBER(INDIRECT("K" &amp; ROW())/INDIRECT("G" &amp; ROW())),INDIRECT("K" &amp; ROW())/INDIRECT("G" &amp; ROW()), " ")</f>
        <v>6.4053794428434196</v>
      </c>
      <c r="N73" s="146" t="s">
        <v>414</v>
      </c>
    </row>
    <row r="74" spans="1:14" x14ac:dyDescent="0.25">
      <c r="A74" s="144" t="s">
        <v>203</v>
      </c>
      <c r="B74" s="145"/>
      <c r="C74" s="145"/>
      <c r="D74" s="145"/>
      <c r="E74" s="145"/>
      <c r="F74" s="145"/>
      <c r="G74" s="164"/>
      <c r="H74" s="165"/>
      <c r="I74" s="165"/>
      <c r="J74" s="165"/>
      <c r="K74" s="164"/>
      <c r="L74" s="166"/>
      <c r="M74" s="164" t="str">
        <f ca="1">IF(ISNUMBER(INDIRECT("K" &amp; ROW())/INDIRECT("G" &amp; ROW())),INDIRECT("K" &amp; ROW())/INDIRECT("G" &amp; ROW()), " ")</f>
        <v xml:space="preserve"> </v>
      </c>
      <c r="N74" s="146" t="s">
        <v>414</v>
      </c>
    </row>
    <row r="75" spans="1:14" x14ac:dyDescent="0.25">
      <c r="A75" s="144" t="s">
        <v>204</v>
      </c>
      <c r="B75" s="145"/>
      <c r="C75" s="145"/>
      <c r="D75" s="145"/>
      <c r="E75" s="145"/>
      <c r="F75" s="145"/>
      <c r="G75" s="164">
        <v>563</v>
      </c>
      <c r="H75" s="165"/>
      <c r="I75" s="165"/>
      <c r="J75" s="165"/>
      <c r="K75" s="164">
        <v>6206</v>
      </c>
      <c r="L75" s="166"/>
      <c r="M75" s="164">
        <f ca="1">IF(ISNUMBER(INDIRECT("K" &amp; ROW())/INDIRECT("G" &amp; ROW())),INDIRECT("K" &amp; ROW())/INDIRECT("G" &amp; ROW()), " ")</f>
        <v>11.023090586145649</v>
      </c>
      <c r="N75" s="146" t="s">
        <v>414</v>
      </c>
    </row>
    <row r="76" spans="1:14" x14ac:dyDescent="0.25">
      <c r="A76" s="144" t="s">
        <v>205</v>
      </c>
      <c r="B76" s="145"/>
      <c r="C76" s="145"/>
      <c r="D76" s="145"/>
      <c r="E76" s="145"/>
      <c r="F76" s="145"/>
      <c r="G76" s="164">
        <v>1170</v>
      </c>
      <c r="H76" s="165"/>
      <c r="I76" s="165"/>
      <c r="J76" s="165"/>
      <c r="K76" s="164">
        <v>5489</v>
      </c>
      <c r="L76" s="166"/>
      <c r="M76" s="164">
        <f ca="1">IF(ISNUMBER(INDIRECT("K" &amp; ROW())/INDIRECT("G" &amp; ROW())),INDIRECT("K" &amp; ROW())/INDIRECT("G" &amp; ROW()), " ")</f>
        <v>4.6914529914529917</v>
      </c>
      <c r="N76" s="146" t="s">
        <v>414</v>
      </c>
    </row>
    <row r="77" spans="1:14" x14ac:dyDescent="0.25">
      <c r="A77" s="144" t="s">
        <v>206</v>
      </c>
      <c r="B77" s="145"/>
      <c r="C77" s="145"/>
      <c r="D77" s="145"/>
      <c r="E77" s="145"/>
      <c r="F77" s="145"/>
      <c r="G77" s="164">
        <v>364</v>
      </c>
      <c r="H77" s="165"/>
      <c r="I77" s="165"/>
      <c r="J77" s="165"/>
      <c r="K77" s="164">
        <v>1820</v>
      </c>
      <c r="L77" s="166"/>
      <c r="M77" s="164">
        <f ca="1">IF(ISNUMBER(INDIRECT("K" &amp; ROW())/INDIRECT("G" &amp; ROW())),INDIRECT("K" &amp; ROW())/INDIRECT("G" &amp; ROW()), " ")</f>
        <v>5</v>
      </c>
      <c r="N77" s="146" t="s">
        <v>414</v>
      </c>
    </row>
    <row r="78" spans="1:14" x14ac:dyDescent="0.25">
      <c r="A78" s="147" t="s">
        <v>207</v>
      </c>
      <c r="B78" s="148"/>
      <c r="C78" s="148"/>
      <c r="D78" s="148"/>
      <c r="E78" s="148"/>
      <c r="F78" s="148"/>
      <c r="G78" s="167">
        <v>500</v>
      </c>
      <c r="H78" s="168"/>
      <c r="I78" s="168"/>
      <c r="J78" s="168"/>
      <c r="K78" s="167">
        <v>4698</v>
      </c>
      <c r="L78" s="169"/>
      <c r="M78" s="167">
        <f ca="1">IF(ISNUMBER(INDIRECT("K" &amp; ROW())/INDIRECT("G" &amp; ROW())),INDIRECT("K" &amp; ROW())/INDIRECT("G" &amp; ROW()), " ")</f>
        <v>9.3960000000000008</v>
      </c>
      <c r="N78" s="149" t="s">
        <v>414</v>
      </c>
    </row>
    <row r="79" spans="1:14" x14ac:dyDescent="0.25">
      <c r="A79" s="147" t="s">
        <v>208</v>
      </c>
      <c r="B79" s="148"/>
      <c r="C79" s="148"/>
      <c r="D79" s="148"/>
      <c r="E79" s="148"/>
      <c r="F79" s="148"/>
      <c r="G79" s="167">
        <v>342</v>
      </c>
      <c r="H79" s="168"/>
      <c r="I79" s="168"/>
      <c r="J79" s="168"/>
      <c r="K79" s="167">
        <v>3015</v>
      </c>
      <c r="L79" s="169"/>
      <c r="M79" s="167">
        <f ca="1">IF(ISNUMBER(INDIRECT("K" &amp; ROW())/INDIRECT("G" &amp; ROW())),INDIRECT("K" &amp; ROW())/INDIRECT("G" &amp; ROW()), " ")</f>
        <v>8.8157894736842106</v>
      </c>
      <c r="N79" s="149" t="s">
        <v>414</v>
      </c>
    </row>
    <row r="80" spans="1:14" x14ac:dyDescent="0.25">
      <c r="A80" s="147" t="s">
        <v>209</v>
      </c>
      <c r="B80" s="148"/>
      <c r="C80" s="148"/>
      <c r="D80" s="148"/>
      <c r="E80" s="148"/>
      <c r="F80" s="148"/>
      <c r="G80" s="167"/>
      <c r="H80" s="168"/>
      <c r="I80" s="168"/>
      <c r="J80" s="168"/>
      <c r="K80" s="167"/>
      <c r="L80" s="169"/>
      <c r="M80" s="167" t="str">
        <f ca="1">IF(ISNUMBER(INDIRECT("K" &amp; ROW())/INDIRECT("G" &amp; ROW())),INDIRECT("K" &amp; ROW())/INDIRECT("G" &amp; ROW()), " ")</f>
        <v xml:space="preserve"> </v>
      </c>
      <c r="N80" s="149" t="s">
        <v>414</v>
      </c>
    </row>
    <row r="81" spans="1:14" ht="30" customHeight="1" x14ac:dyDescent="0.25">
      <c r="A81" s="144" t="s">
        <v>210</v>
      </c>
      <c r="B81" s="145"/>
      <c r="C81" s="145"/>
      <c r="D81" s="145"/>
      <c r="E81" s="145"/>
      <c r="F81" s="145"/>
      <c r="G81" s="164">
        <v>1238</v>
      </c>
      <c r="H81" s="165"/>
      <c r="I81" s="165"/>
      <c r="J81" s="165"/>
      <c r="K81" s="164">
        <v>8868</v>
      </c>
      <c r="L81" s="166"/>
      <c r="M81" s="164">
        <f ca="1">IF(ISNUMBER(INDIRECT("K" &amp; ROW())/INDIRECT("G" &amp; ROW())),INDIRECT("K" &amp; ROW())/INDIRECT("G" &amp; ROW()), " ")</f>
        <v>7.1631663974151856</v>
      </c>
      <c r="N81" s="146" t="s">
        <v>414</v>
      </c>
    </row>
    <row r="82" spans="1:14" ht="30" customHeight="1" x14ac:dyDescent="0.25">
      <c r="A82" s="144" t="s">
        <v>211</v>
      </c>
      <c r="B82" s="145"/>
      <c r="C82" s="145"/>
      <c r="D82" s="145"/>
      <c r="E82" s="145"/>
      <c r="F82" s="145"/>
      <c r="G82" s="164">
        <v>968</v>
      </c>
      <c r="H82" s="165"/>
      <c r="I82" s="165"/>
      <c r="J82" s="165"/>
      <c r="K82" s="164">
        <v>6941</v>
      </c>
      <c r="L82" s="166"/>
      <c r="M82" s="164">
        <f ca="1">IF(ISNUMBER(INDIRECT("K" &amp; ROW())/INDIRECT("G" &amp; ROW())),INDIRECT("K" &amp; ROW())/INDIRECT("G" &amp; ROW()), " ")</f>
        <v>7.1704545454545459</v>
      </c>
      <c r="N82" s="146" t="s">
        <v>414</v>
      </c>
    </row>
    <row r="83" spans="1:14" x14ac:dyDescent="0.25">
      <c r="A83" s="144" t="s">
        <v>212</v>
      </c>
      <c r="B83" s="145"/>
      <c r="C83" s="145"/>
      <c r="D83" s="145"/>
      <c r="E83" s="145"/>
      <c r="F83" s="145"/>
      <c r="G83" s="164">
        <v>634</v>
      </c>
      <c r="H83" s="165"/>
      <c r="I83" s="165"/>
      <c r="J83" s="165"/>
      <c r="K83" s="164">
        <v>4584</v>
      </c>
      <c r="L83" s="166"/>
      <c r="M83" s="164">
        <f ca="1">IF(ISNUMBER(INDIRECT("K" &amp; ROW())/INDIRECT("G" &amp; ROW())),INDIRECT("K" &amp; ROW())/INDIRECT("G" &amp; ROW()), " ")</f>
        <v>7.2302839116719246</v>
      </c>
      <c r="N83" s="146" t="s">
        <v>414</v>
      </c>
    </row>
    <row r="84" spans="1:14" x14ac:dyDescent="0.25">
      <c r="A84" s="144" t="s">
        <v>213</v>
      </c>
      <c r="B84" s="145"/>
      <c r="C84" s="145"/>
      <c r="D84" s="145"/>
      <c r="E84" s="145"/>
      <c r="F84" s="145"/>
      <c r="G84" s="164">
        <v>33</v>
      </c>
      <c r="H84" s="165"/>
      <c r="I84" s="165"/>
      <c r="J84" s="165"/>
      <c r="K84" s="164">
        <v>153</v>
      </c>
      <c r="L84" s="166"/>
      <c r="M84" s="164">
        <f ca="1">IF(ISNUMBER(INDIRECT("K" &amp; ROW())/INDIRECT("G" &amp; ROW())),INDIRECT("K" &amp; ROW())/INDIRECT("G" &amp; ROW()), " ")</f>
        <v>4.6363636363636367</v>
      </c>
      <c r="N84" s="146" t="s">
        <v>414</v>
      </c>
    </row>
    <row r="85" spans="1:14" ht="30" customHeight="1" x14ac:dyDescent="0.25">
      <c r="A85" s="144" t="s">
        <v>214</v>
      </c>
      <c r="B85" s="145"/>
      <c r="C85" s="145"/>
      <c r="D85" s="145"/>
      <c r="E85" s="145"/>
      <c r="F85" s="145"/>
      <c r="G85" s="164">
        <v>51</v>
      </c>
      <c r="H85" s="165"/>
      <c r="I85" s="165"/>
      <c r="J85" s="165"/>
      <c r="K85" s="164">
        <v>503</v>
      </c>
      <c r="L85" s="166"/>
      <c r="M85" s="164">
        <f ca="1">IF(ISNUMBER(INDIRECT("K" &amp; ROW())/INDIRECT("G" &amp; ROW())),INDIRECT("K" &amp; ROW())/INDIRECT("G" &amp; ROW()), " ")</f>
        <v>9.8627450980392162</v>
      </c>
      <c r="N85" s="146" t="s">
        <v>414</v>
      </c>
    </row>
    <row r="86" spans="1:14" x14ac:dyDescent="0.25">
      <c r="A86" s="144" t="s">
        <v>215</v>
      </c>
      <c r="B86" s="145"/>
      <c r="C86" s="145"/>
      <c r="D86" s="145"/>
      <c r="E86" s="145"/>
      <c r="F86" s="145"/>
      <c r="G86" s="164">
        <v>2924</v>
      </c>
      <c r="H86" s="165"/>
      <c r="I86" s="165"/>
      <c r="J86" s="165"/>
      <c r="K86" s="164">
        <v>21049</v>
      </c>
      <c r="L86" s="166"/>
      <c r="M86" s="164">
        <f ca="1">IF(ISNUMBER(INDIRECT("K" &amp; ROW())/INDIRECT("G" &amp; ROW())),INDIRECT("K" &amp; ROW())/INDIRECT("G" &amp; ROW()), " ")</f>
        <v>7.1987004103967172</v>
      </c>
      <c r="N86" s="146" t="s">
        <v>414</v>
      </c>
    </row>
    <row r="87" spans="1:14" ht="30" customHeight="1" x14ac:dyDescent="0.25">
      <c r="A87" s="144" t="s">
        <v>216</v>
      </c>
      <c r="B87" s="145"/>
      <c r="C87" s="145"/>
      <c r="D87" s="145"/>
      <c r="E87" s="145"/>
      <c r="F87" s="145"/>
      <c r="G87" s="164">
        <v>298.06</v>
      </c>
      <c r="H87" s="165"/>
      <c r="I87" s="165"/>
      <c r="J87" s="165"/>
      <c r="K87" s="164">
        <v>1509.58</v>
      </c>
      <c r="L87" s="166"/>
      <c r="M87" s="164">
        <f ca="1">IF(ISNUMBER(INDIRECT("K" &amp; ROW())/INDIRECT("G" &amp; ROW())),INDIRECT("K" &amp; ROW())/INDIRECT("G" &amp; ROW()), " ")</f>
        <v>5.0646849627591761</v>
      </c>
      <c r="N87" s="146" t="s">
        <v>414</v>
      </c>
    </row>
    <row r="88" spans="1:14" x14ac:dyDescent="0.25">
      <c r="A88" s="147" t="s">
        <v>217</v>
      </c>
      <c r="B88" s="148"/>
      <c r="C88" s="148"/>
      <c r="D88" s="148"/>
      <c r="E88" s="148"/>
      <c r="F88" s="148"/>
      <c r="G88" s="167">
        <v>3222.06</v>
      </c>
      <c r="H88" s="168"/>
      <c r="I88" s="168"/>
      <c r="J88" s="168"/>
      <c r="K88" s="167">
        <v>22558.58</v>
      </c>
      <c r="L88" s="169"/>
      <c r="M88" s="167">
        <f ca="1">IF(ISNUMBER(INDIRECT("K" &amp; ROW())/INDIRECT("G" &amp; ROW())),INDIRECT("K" &amp; ROW())/INDIRECT("G" &amp; ROW()), " ")</f>
        <v>7.0012910994829403</v>
      </c>
      <c r="N88" s="149" t="s">
        <v>414</v>
      </c>
    </row>
    <row r="89" spans="1:14" x14ac:dyDescent="0.25">
      <c r="A89" s="48"/>
      <c r="G89" s="67"/>
      <c r="H89" s="68"/>
      <c r="I89" s="68"/>
      <c r="J89" s="68"/>
      <c r="K89" s="67"/>
      <c r="L89" s="69"/>
      <c r="M89" s="67"/>
      <c r="N89" s="48"/>
    </row>
    <row r="90" spans="1:14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69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3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</sheetData>
  <mergeCells count="49">
    <mergeCell ref="A85:F85"/>
    <mergeCell ref="A86:F86"/>
    <mergeCell ref="A87:F87"/>
    <mergeCell ref="A88:F88"/>
    <mergeCell ref="A79:F79"/>
    <mergeCell ref="A80:F80"/>
    <mergeCell ref="A81:F81"/>
    <mergeCell ref="A82:F82"/>
    <mergeCell ref="A83:F83"/>
    <mergeCell ref="A84:F84"/>
    <mergeCell ref="A73:F73"/>
    <mergeCell ref="A74:F74"/>
    <mergeCell ref="A75:F75"/>
    <mergeCell ref="A76:F76"/>
    <mergeCell ref="A77:F77"/>
    <mergeCell ref="A78:F78"/>
    <mergeCell ref="A24:N24"/>
    <mergeCell ref="A25:N25"/>
    <mergeCell ref="A34:N34"/>
    <mergeCell ref="A42:N42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