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60" windowWidth="7500" windowHeight="4248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45621" fullCalcOnLoad="1"/>
</workbook>
</file>

<file path=xl/calcChain.xml><?xml version="1.0" encoding="utf-8"?>
<calcChain xmlns="http://schemas.openxmlformats.org/spreadsheetml/2006/main">
  <c r="M26" i="16" l="1"/>
  <c r="M27" i="16"/>
  <c r="M28" i="16"/>
  <c r="M29" i="16"/>
  <c r="M30" i="16"/>
  <c r="M31" i="16"/>
  <c r="M32" i="16"/>
  <c r="M34" i="16"/>
  <c r="M35" i="16"/>
  <c r="M36" i="16"/>
  <c r="M37" i="16"/>
  <c r="M38" i="16"/>
  <c r="M39" i="16"/>
  <c r="M40" i="16"/>
  <c r="M41" i="16"/>
  <c r="M42" i="16"/>
  <c r="M43" i="16"/>
  <c r="M44" i="16"/>
  <c r="M45" i="16"/>
  <c r="M46" i="16"/>
  <c r="M48" i="16"/>
  <c r="M49" i="16"/>
  <c r="M50" i="16"/>
  <c r="M51" i="16"/>
  <c r="M52" i="16"/>
  <c r="M53" i="16"/>
  <c r="M54" i="16"/>
  <c r="M55" i="16"/>
  <c r="M56" i="16"/>
  <c r="M57" i="16"/>
  <c r="M58" i="16"/>
  <c r="M59" i="16"/>
  <c r="M60" i="16"/>
  <c r="M61" i="16"/>
  <c r="M62" i="16"/>
  <c r="M63" i="16"/>
  <c r="M64" i="16"/>
  <c r="M67" i="16"/>
  <c r="M68" i="16"/>
  <c r="J15" i="16"/>
  <c r="G15" i="16"/>
  <c r="J13" i="16"/>
  <c r="G13" i="16"/>
  <c r="J12" i="16"/>
  <c r="G12" i="16"/>
  <c r="J11" i="16"/>
  <c r="G11" i="16"/>
  <c r="K31" i="8"/>
  <c r="H31" i="8"/>
  <c r="K29" i="8"/>
  <c r="H29" i="8"/>
  <c r="K28" i="8"/>
  <c r="H28" i="8"/>
  <c r="K27" i="8"/>
  <c r="H27" i="8"/>
  <c r="K82" i="8"/>
  <c r="K81" i="8"/>
  <c r="H82" i="8"/>
  <c r="H81" i="8"/>
  <c r="J14" i="16"/>
  <c r="G14" i="16"/>
  <c r="K30" i="8"/>
  <c r="H30" i="8"/>
  <c r="A18" i="16"/>
  <c r="B34" i="8"/>
  <c r="M69" i="16"/>
  <c r="M73" i="16"/>
  <c r="M77" i="16"/>
  <c r="M81" i="16"/>
  <c r="M74" i="16"/>
  <c r="M71" i="16"/>
  <c r="M70" i="16"/>
  <c r="M79" i="16"/>
  <c r="M72" i="16"/>
  <c r="M76" i="16"/>
  <c r="M80" i="16"/>
  <c r="M78" i="16"/>
  <c r="M82" i="16"/>
  <c r="M75" i="16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66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66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66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66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66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66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66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84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86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69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69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69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6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69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85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87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<sst xmlns="http://schemas.openxmlformats.org/spreadsheetml/2006/main" count="501" uniqueCount="345">
  <si>
    <t>Код ресурса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</si>
  <si>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</si>
  <si>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</si>
  <si>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</si>
  <si>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</si>
  <si>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</si>
  <si>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</si>
  <si>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</si>
  <si>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</si>
  <si>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</si>
  <si>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</si>
  <si>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</si>
  <si>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</si>
  <si>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</si>
  <si>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</si>
  <si>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</si>
  <si>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</si>
  <si>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</si>
  <si>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</si>
  <si>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</si>
  <si>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</si>
  <si>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</si>
  <si>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</si>
  <si>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</si>
  <si>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</si>
  <si>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</si>
  <si>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</si>
  <si>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</si>
  <si>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</si>
  <si>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</si>
  <si>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</si>
  <si>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</si>
  <si>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</si>
  <si>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</si>
  <si>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</si>
  <si>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</si>
  <si>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</si>
  <si>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</si>
  <si>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</si>
  <si>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</si>
  <si>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</si>
  <si>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</si>
  <si>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</si>
  <si>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</si>
  <si>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</si>
  <si>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</si>
  <si>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</si>
  <si>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</si>
  <si>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</si>
  <si>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</si>
  <si>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</si>
  <si>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</si>
  <si>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Подрядчик (Субподрядчик) :  </t>
  </si>
  <si>
    <t>Вид деятельности по ОКДП</t>
  </si>
  <si>
    <t xml:space="preserve">Объект : 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</si>
  <si>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</si>
  <si>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</si>
  <si>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</si>
  <si>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</si>
  <si>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</si>
  <si>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</si>
  <si>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</si>
  <si>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</si>
  <si>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</si>
  <si>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Стройка : Пос.Первомайский</t>
  </si>
  <si>
    <t>31.12.2014</t>
  </si>
  <si>
    <t>01.01.2014</t>
  </si>
  <si>
    <t>31.01.2014</t>
  </si>
  <si>
    <t>на юж 1а</t>
  </si>
  <si>
    <t>Сдал:  _________________ //</t>
  </si>
  <si>
    <t>Принял:  _________________ //</t>
  </si>
  <si>
    <t>Раздел 1. ЯНВАРЬ</t>
  </si>
  <si>
    <t>кв.14</t>
  </si>
  <si>
    <t>ТЕРр66-47-1
Санация внутренней поверхности стальных труб водопроводных сетей методом нанесения цементно-песчаного раствора, диаметром: до 200 мм
100 м трубопровода
121 710,22 = 121 985,06 - 0,006 x 11 520,00 - 0,38 x 9,80 - 0,6 x 270,00 - 0,1 x 400,00
НР 92%=108%*0.85 от ФОТ
СП 54%=68%*0.8 от ФОТ</t>
  </si>
  <si>
    <t>0,002
92
54</t>
  </si>
  <si>
    <t>5122,02
_____
1639,45</t>
  </si>
  <si>
    <t>114948,75
_____
1944,6</t>
  </si>
  <si>
    <t>243
15
10</t>
  </si>
  <si>
    <t>10
_____
3</t>
  </si>
  <si>
    <t>230
_____
4</t>
  </si>
  <si>
    <t>656
144
84</t>
  </si>
  <si>
    <t>113
_____
14</t>
  </si>
  <si>
    <t>Р</t>
  </si>
  <si>
    <t>529
_____
43</t>
  </si>
  <si>
    <t>ТСЦ-101-0311
Каболка
т</t>
  </si>
  <si>
    <t>0,0003
92
54</t>
  </si>
  <si>
    <t xml:space="preserve">
_____
26830</t>
  </si>
  <si>
    <t xml:space="preserve">
_____
8</t>
  </si>
  <si>
    <t xml:space="preserve">
_____
27</t>
  </si>
  <si>
    <t>М</t>
  </si>
  <si>
    <t>ТСЦ-101-3984
Ткань для проклейки швов
м2</t>
  </si>
  <si>
    <t>0,01
92
54</t>
  </si>
  <si>
    <t xml:space="preserve">
_____
16,01</t>
  </si>
  <si>
    <t>кв.12</t>
  </si>
  <si>
    <t>ТЕРр65-16-1
Смена сгонов у трубопроводов диаметром: до 20 мм
100 сгонов
НР 88%=103%*0.85 от ФОТ
СП 48%=60%*0.8 от ФОТ</t>
  </si>
  <si>
    <t>0,01
88
48</t>
  </si>
  <si>
    <t>345,26
_____
1904,31</t>
  </si>
  <si>
    <t>0,67
_____
0,28</t>
  </si>
  <si>
    <t>23
3
2</t>
  </si>
  <si>
    <t>3
_____
20</t>
  </si>
  <si>
    <t>74
33
18</t>
  </si>
  <si>
    <t>38
_____
36</t>
  </si>
  <si>
    <t>ТЕРр65-23-2
Слив и наполнение водой системы отопления: с осмотром системы
1000 м3 объема здания
НР 63%=74%*0.85 от ФОТ
СП 40%=50%*0.8 от ФОТ</t>
  </si>
  <si>
    <t>0,1
63
40</t>
  </si>
  <si>
    <t>1
1
1</t>
  </si>
  <si>
    <t>15
9
6</t>
  </si>
  <si>
    <t>Раздел 2. МАРТ</t>
  </si>
  <si>
    <t>кв.10</t>
  </si>
  <si>
    <t>ТЕРр65-5-2
Смена вентилей и клапанов обратных муфтовых диаметром: до 32 мм
100 шт.
НР 88%=103%*0.85 от ФОТ
СП 48%=60%*0.8 от ФОТ</t>
  </si>
  <si>
    <t>1181,41
_____
133,58</t>
  </si>
  <si>
    <t>13
12
7</t>
  </si>
  <si>
    <t>12
_____
1</t>
  </si>
  <si>
    <t>135
114
62</t>
  </si>
  <si>
    <t>130
_____
4</t>
  </si>
  <si>
    <t>ТСЦ-302-1267
Вентили проходные фланцевые: 15КЧ19П1 для воды, давлением 1,6 МПа (16 кгс/см2), диаметром 25 мм
шт.</t>
  </si>
  <si>
    <t>1
88
48</t>
  </si>
  <si>
    <t xml:space="preserve">
_____
48,8</t>
  </si>
  <si>
    <t xml:space="preserve">
_____
49</t>
  </si>
  <si>
    <t xml:space="preserve">
_____
230</t>
  </si>
  <si>
    <t>Раздел 3. ИЮЛЬ</t>
  </si>
  <si>
    <t>кв.1</t>
  </si>
  <si>
    <t>ТЕРр65-5-1
Смена вентилей и клапанов обратных муфтовых диаметром: до 20 мм
100 шт.
НР 88%=103%*0.85 от ФОТ
СП 48%=60%*0.8 от ФОТ</t>
  </si>
  <si>
    <t>929,07
_____
76,36</t>
  </si>
  <si>
    <t>10
9
5</t>
  </si>
  <si>
    <t>9
_____
1</t>
  </si>
  <si>
    <t>105
90
49</t>
  </si>
  <si>
    <t>102
_____
3</t>
  </si>
  <si>
    <t>ТСЦ-302-1265
Вентили проходные муфтовые: 15Б1БК для воды и пара давлением 1,6 МПа (16 кгс/см2), диаметром 15 мм
шт.</t>
  </si>
  <si>
    <t xml:space="preserve">
_____
22,3</t>
  </si>
  <si>
    <t xml:space="preserve">
_____
22</t>
  </si>
  <si>
    <t xml:space="preserve">
_____
99</t>
  </si>
  <si>
    <t>ТЕРр65-15-3
Смена отдельных участков трубопроводов с заготовкой труб в построечных условиях диаметром: до 40 мм
100 м трубопровода
4 596,33 = 5 013,63 + 107 x (28,40 - 32,30)
НР 88%=103%*0.85 от ФОТ
СП 48%=60%*0.8 от ФОТ</t>
  </si>
  <si>
    <t>0,006
88
48</t>
  </si>
  <si>
    <t>1243,2
_____
3178,6</t>
  </si>
  <si>
    <t>174,53
_____
4,21</t>
  </si>
  <si>
    <t>28
7
4</t>
  </si>
  <si>
    <t>7
_____
20</t>
  </si>
  <si>
    <t>152
72
39</t>
  </si>
  <si>
    <t>82
_____
64</t>
  </si>
  <si>
    <t>ТЕРр65-10-1
Очистка канализационной сети: внутренней
100 м трубопровода
НР 88%=103%*0.85 от ФОТ
СП 48%=60%*0.8 от ФОТ</t>
  </si>
  <si>
    <t>0,03
88
48</t>
  </si>
  <si>
    <t>332,63
_____
174,41</t>
  </si>
  <si>
    <t>15
10
6</t>
  </si>
  <si>
    <t>10
_____
5</t>
  </si>
  <si>
    <t>130
97
53</t>
  </si>
  <si>
    <t>110
_____
20</t>
  </si>
  <si>
    <t>Раздел 4. АВГУСТ</t>
  </si>
  <si>
    <t>кв.9</t>
  </si>
  <si>
    <t>ТЕРр65-15-2
Смена отдельных участков трубопроводов с заготовкой труб в построечных условиях диаметром: до 32 мм
100 м трубопровода
НР 88%=103%*0.85 от ФОТ
СП 48%=60%*0.8 от ФОТ</t>
  </si>
  <si>
    <t>0,025
88
48</t>
  </si>
  <si>
    <t>1019,2
_____
2504,12</t>
  </si>
  <si>
    <t>68,58
_____
2,8</t>
  </si>
  <si>
    <t>90
26
15</t>
  </si>
  <si>
    <t>25
_____
63</t>
  </si>
  <si>
    <t>499
248
135</t>
  </si>
  <si>
    <t>281
_____
209</t>
  </si>
  <si>
    <t>Итого прямые затраты по акту</t>
  </si>
  <si>
    <t>83
_____
232</t>
  </si>
  <si>
    <t>233
_____
4</t>
  </si>
  <si>
    <t>947
_____
778</t>
  </si>
  <si>
    <t>545
_____
44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</si>
  <si>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</si>
  <si>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</si>
  <si>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</si>
  <si>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 xml:space="preserve">       эксплуатация машин и механизмов</t>
  </si>
  <si>
    <t>Накладные расходы</t>
  </si>
  <si>
    <t>Сметная прибыль</t>
  </si>
  <si>
    <t>Итоги по акту:</t>
  </si>
  <si>
    <t xml:space="preserve">    Наружные инженерные сети: другие работы (ремонтно-строительные)</t>
  </si>
  <si>
    <t xml:space="preserve">    Внутренние санитарно-технические работы: смена труб, санитарно-технических приборов и другие работы (ремонтно-строительные)</t>
  </si>
  <si>
    <t xml:space="preserve">    Внутренние санитарно-технические работы: демонтаж и разборка (ремонтно-строительные)</t>
  </si>
  <si>
    <t xml:space="preserve">    Итого</t>
  </si>
  <si>
    <t xml:space="preserve">    Компенсация НДС при УСН (МАТ+(ЭМ-ЗПМ)+НР*0,1712+СП*0,15+ОБ)*0,18</t>
  </si>
  <si>
    <t xml:space="preserve">    ВСЕГО по акту</t>
  </si>
  <si>
    <t>Стройка:Пос.Первомайский</t>
  </si>
  <si>
    <t xml:space="preserve">          Ресурсы подрядчика</t>
  </si>
  <si>
    <t xml:space="preserve">                  Трудозатраты</t>
  </si>
  <si>
    <t>1-2-5</t>
  </si>
  <si>
    <t>Затраты труда рабочих (ср 2,5)</t>
  </si>
  <si>
    <t xml:space="preserve">чел.час
</t>
  </si>
  <si>
    <t xml:space="preserve">10,33
</t>
  </si>
  <si>
    <t xml:space="preserve">113,91
</t>
  </si>
  <si>
    <t>1-3-0</t>
  </si>
  <si>
    <t>Затраты труда рабочих (ср 3)</t>
  </si>
  <si>
    <t xml:space="preserve">10,78
</t>
  </si>
  <si>
    <t xml:space="preserve">118,86
</t>
  </si>
  <si>
    <t>1-3-3</t>
  </si>
  <si>
    <t>Затраты труда рабочих (ср 3,3)</t>
  </si>
  <si>
    <t xml:space="preserve">11,2
</t>
  </si>
  <si>
    <t xml:space="preserve">123,42
</t>
  </si>
  <si>
    <t>1-3-5</t>
  </si>
  <si>
    <t>Затраты труда рабочих (ср 3,5)</t>
  </si>
  <si>
    <t xml:space="preserve">11,47
</t>
  </si>
  <si>
    <t xml:space="preserve">126,37
</t>
  </si>
  <si>
    <t>1-3-9</t>
  </si>
  <si>
    <t>Затраты труда рабочих (ср 3,9)</t>
  </si>
  <si>
    <t xml:space="preserve">12,03
</t>
  </si>
  <si>
    <t xml:space="preserve">132,53
</t>
  </si>
  <si>
    <t>1-5-1</t>
  </si>
  <si>
    <t>Затраты труда рабочих (ср 5,1)</t>
  </si>
  <si>
    <t xml:space="preserve">14,25
</t>
  </si>
  <si>
    <t xml:space="preserve">157,06
</t>
  </si>
  <si>
    <t>Затраты труда машинистов</t>
  </si>
  <si>
    <t xml:space="preserve">
</t>
  </si>
  <si>
    <t xml:space="preserve">                  Машины и механизмы</t>
  </si>
  <si>
    <t>Подъемники грузоподъемностью до 500 кг одномачтовые, высота подъема: 45 м</t>
  </si>
  <si>
    <t xml:space="preserve">маш.-ч
</t>
  </si>
  <si>
    <t xml:space="preserve">33,73
</t>
  </si>
  <si>
    <t xml:space="preserve">155
</t>
  </si>
  <si>
    <t>ГК ЕТО, пост.№ 4/1 (031121)</t>
  </si>
  <si>
    <t>Установки для сварки: ручной дуговой (постоянного тока)</t>
  </si>
  <si>
    <t xml:space="preserve">7,84
</t>
  </si>
  <si>
    <t xml:space="preserve">45
</t>
  </si>
  <si>
    <t>ГК ЕТО, пост.№ 4/1</t>
  </si>
  <si>
    <t>Аппарат для газовой сварки и резки</t>
  </si>
  <si>
    <t xml:space="preserve">1,29
</t>
  </si>
  <si>
    <t xml:space="preserve">3
</t>
  </si>
  <si>
    <t>Агрегаты наполнительно-опрессовочные: до 70 м3/ч</t>
  </si>
  <si>
    <t xml:space="preserve">129,68
</t>
  </si>
  <si>
    <t xml:space="preserve">680
</t>
  </si>
  <si>
    <t>Инспекционное оборудование на базе автомобиля «Фольксваген»</t>
  </si>
  <si>
    <t xml:space="preserve">231,2
</t>
  </si>
  <si>
    <t xml:space="preserve">548,59
</t>
  </si>
  <si>
    <t>ЧелСЦена,февраль 2014 г., ч.2</t>
  </si>
  <si>
    <t>Насосный агрегат высокого давления «Hammelmann»</t>
  </si>
  <si>
    <t xml:space="preserve">1595,7
</t>
  </si>
  <si>
    <t xml:space="preserve">2265,15
</t>
  </si>
  <si>
    <t>Тянущая лебедка, тип RW 5000 (Bagela)</t>
  </si>
  <si>
    <t xml:space="preserve">164,7
</t>
  </si>
  <si>
    <t xml:space="preserve">557,13
</t>
  </si>
  <si>
    <t>Компрессор «ATLAS COPCO»</t>
  </si>
  <si>
    <t xml:space="preserve">133,34
</t>
  </si>
  <si>
    <t xml:space="preserve">420,42
</t>
  </si>
  <si>
    <t>Растворонасос Мариндко, тип СМР 30 Е</t>
  </si>
  <si>
    <t xml:space="preserve">803,15
</t>
  </si>
  <si>
    <t xml:space="preserve">2015,12
</t>
  </si>
  <si>
    <t>Автомобили бортовые, грузоподъемность: до 5 т</t>
  </si>
  <si>
    <t xml:space="preserve">103,2
</t>
  </si>
  <si>
    <t xml:space="preserve">570
</t>
  </si>
  <si>
    <t>Автомобиль бортовой: ЗИЛ 433110 с генератором ELBE</t>
  </si>
  <si>
    <t xml:space="preserve">256,36
</t>
  </si>
  <si>
    <t xml:space="preserve">890,81
</t>
  </si>
  <si>
    <t>Автомобиль бортовой: ЗИЛ 433110 с краном - манипулятором БАКМ 890</t>
  </si>
  <si>
    <t xml:space="preserve">352,04
</t>
  </si>
  <si>
    <t xml:space="preserve">628,79
</t>
  </si>
  <si>
    <t>Автофургон-мастерская типа «Кунг» на базе ЗИЛ-433360</t>
  </si>
  <si>
    <t xml:space="preserve">133,76
</t>
  </si>
  <si>
    <t xml:space="preserve">615
</t>
  </si>
  <si>
    <t>ГК ЕТО, пост.№ 4/1 (400301)</t>
  </si>
  <si>
    <t xml:space="preserve">                  Материалы</t>
  </si>
  <si>
    <t>101-0324</t>
  </si>
  <si>
    <t>Кислород технический: газообразный</t>
  </si>
  <si>
    <t xml:space="preserve">м3
</t>
  </si>
  <si>
    <t xml:space="preserve">6,2
</t>
  </si>
  <si>
    <t xml:space="preserve">44,01
</t>
  </si>
  <si>
    <t>26.03.080</t>
  </si>
  <si>
    <t>101-0621</t>
  </si>
  <si>
    <t>Мешки бумажные марки НМ (непропитанные) открытые сшитые 3-слойные</t>
  </si>
  <si>
    <t xml:space="preserve">1000 шт.
</t>
  </si>
  <si>
    <t xml:space="preserve">3290
</t>
  </si>
  <si>
    <t xml:space="preserve">11374,12
</t>
  </si>
  <si>
    <t>26.04.998</t>
  </si>
  <si>
    <t>101-0859</t>
  </si>
  <si>
    <t>Рубероид наплавляемый: РК-420-1.0</t>
  </si>
  <si>
    <t xml:space="preserve">м2
</t>
  </si>
  <si>
    <t xml:space="preserve">9,84
</t>
  </si>
  <si>
    <t xml:space="preserve">39,63
</t>
  </si>
  <si>
    <t>Среднее (11.01.319, 11.01.3193, 11.01.3192)</t>
  </si>
  <si>
    <t>101-1306</t>
  </si>
  <si>
    <t>Портландцемент общестроительного назначения бездобавочный, марки: 500</t>
  </si>
  <si>
    <t xml:space="preserve">т
</t>
  </si>
  <si>
    <t xml:space="preserve">703
</t>
  </si>
  <si>
    <t xml:space="preserve">3436,7
</t>
  </si>
  <si>
    <t>ГК ЕТО №4/1 от 31.01.2014 г., п.129</t>
  </si>
  <si>
    <t>101-1602</t>
  </si>
  <si>
    <t>Ацетилен газообразный технический</t>
  </si>
  <si>
    <t xml:space="preserve">101
</t>
  </si>
  <si>
    <t xml:space="preserve">338,15
</t>
  </si>
  <si>
    <t>ГК ЕТО №4/1 от 31.01.2014 г., п.381</t>
  </si>
  <si>
    <t>101-1669</t>
  </si>
  <si>
    <t>Очес льняной</t>
  </si>
  <si>
    <t xml:space="preserve">кг
</t>
  </si>
  <si>
    <t xml:space="preserve">42,4
</t>
  </si>
  <si>
    <t xml:space="preserve">131,08
</t>
  </si>
  <si>
    <t>10.01.394</t>
  </si>
  <si>
    <t>101-1703</t>
  </si>
  <si>
    <t>Прокладки резиновые (пластина техническая прессованная)</t>
  </si>
  <si>
    <t xml:space="preserve">22,8
</t>
  </si>
  <si>
    <t xml:space="preserve">120,61
</t>
  </si>
  <si>
    <t>Среднее (11.06.409,11.06.413,11.06.412,11.06.410,11.06.420)</t>
  </si>
  <si>
    <t>101-2576</t>
  </si>
  <si>
    <t>Болты с гайками и шайбами для санитарно-технических работ диаметром: 16 мм</t>
  </si>
  <si>
    <t xml:space="preserve">20910
</t>
  </si>
  <si>
    <t xml:space="preserve">51531,66
</t>
  </si>
  <si>
    <t>08.05.170</t>
  </si>
  <si>
    <t>103-0016</t>
  </si>
  <si>
    <t>Трубы стальные сварные водогазопроводные с резьбой черные обыкновенные (неоцинкованные), диаметр условного прохода: 32 мм, толщина стенки 3,2 мм</t>
  </si>
  <si>
    <t xml:space="preserve">м
</t>
  </si>
  <si>
    <t xml:space="preserve">75,83
</t>
  </si>
  <si>
    <t>ГК ЕТО №4/1 от 31.01.2014 г., п.183*3.09/1000</t>
  </si>
  <si>
    <t>103-0017</t>
  </si>
  <si>
    <t>Трубы стальные сварные водогазопроводные с резьбой черные обыкновенные (неоцинкованные), диаметр условного прохода: 40 мм, толщина стенки 3,5 мм</t>
  </si>
  <si>
    <t xml:space="preserve">28,4
</t>
  </si>
  <si>
    <t xml:space="preserve">94,23
</t>
  </si>
  <si>
    <t>ГК ЕТО №4/1 от 31.01.2014 г., п.183*3.84/1000</t>
  </si>
  <si>
    <t>302-1237</t>
  </si>
  <si>
    <t>Сгоны стальные с муфтой и контргайкой, диаметром: 20 мм</t>
  </si>
  <si>
    <t xml:space="preserve">шт.
</t>
  </si>
  <si>
    <t xml:space="preserve">18,6
</t>
  </si>
  <si>
    <t xml:space="preserve">34,48
</t>
  </si>
  <si>
    <t>20.06.962.2+20.06.160.2+20.06.163.2</t>
  </si>
  <si>
    <t>408-0401</t>
  </si>
  <si>
    <t>Песок кварцевый, фракция 0-0,63 мм</t>
  </si>
  <si>
    <t xml:space="preserve">258,8
</t>
  </si>
  <si>
    <t xml:space="preserve">1733,61
</t>
  </si>
  <si>
    <t>ГК ЕТО №4/1 от 31.01.2014 г., п.098</t>
  </si>
  <si>
    <t>411-0001</t>
  </si>
  <si>
    <t>Вода</t>
  </si>
  <si>
    <t xml:space="preserve">3,11
</t>
  </si>
  <si>
    <t xml:space="preserve">21,79
</t>
  </si>
  <si>
    <t>Среднее (26.01.015, 26.01.017)</t>
  </si>
  <si>
    <t>ТСЦ-101-0311</t>
  </si>
  <si>
    <t>Каболка</t>
  </si>
  <si>
    <t xml:space="preserve">26830
</t>
  </si>
  <si>
    <t xml:space="preserve">90871,66
</t>
  </si>
  <si>
    <t>ТСЦ-101-3984</t>
  </si>
  <si>
    <t>Ткань для проклейки швов</t>
  </si>
  <si>
    <t xml:space="preserve">16,01
</t>
  </si>
  <si>
    <t xml:space="preserve">39,04
</t>
  </si>
  <si>
    <t>ТСЦ-302-1265</t>
  </si>
  <si>
    <t>Вентили проходные муфтовые: 15Б1БК для воды и пара давлением 1,6 МПа (16 кгс/см2), диаметром 15 мм</t>
  </si>
  <si>
    <t xml:space="preserve">22,3
</t>
  </si>
  <si>
    <t xml:space="preserve">98,58
</t>
  </si>
  <si>
    <t>ТСЦ-302-1267</t>
  </si>
  <si>
    <t>Вентили проходные фланцевые: 15КЧ19П1 для воды, давлением 1,6 МПа (16 кгс/см2), диаметром 25 мм</t>
  </si>
  <si>
    <t xml:space="preserve">48,8
</t>
  </si>
  <si>
    <t xml:space="preserve">230,24
</t>
  </si>
  <si>
    <t xml:space="preserve">          Неучтенные ресурсы</t>
  </si>
  <si>
    <t>103-9140</t>
  </si>
  <si>
    <t>Арматура муфтовая</t>
  </si>
  <si>
    <t>509-9899</t>
  </si>
  <si>
    <t>Строительный мусор и масса возвратных материалов</t>
  </si>
  <si>
    <t xml:space="preserve"> </t>
  </si>
  <si>
    <t>на южная  1а</t>
  </si>
  <si>
    <t>О ПРИЕМКЕ ВЫПОЛНЕННЫХ РАБОТ за 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</si>
</sst>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3" formatCode="0.000"/>
  </numFmts>
  <fonts count="24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b/>
      <sz val="8"/>
      <color indexed="81"/>
      <name val="Tahoma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i/>
      <sz val="10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7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7" fillId="0" borderId="0"/>
    <xf numFmtId="0" fontId="3" fillId="0" borderId="0"/>
  </cellStyleXfs>
  <cellXfs count="171"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9" fillId="0" borderId="1" xfId="23" applyFont="1" applyBorder="1">
      <alignment horizontal="center"/>
    </xf>
    <xf numFmtId="0" fontId="9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left" vertical="top"/>
    </xf>
    <xf numFmtId="0" fontId="9" fillId="0" borderId="0" xfId="0" applyFont="1" applyBorder="1" applyAlignment="1"/>
    <xf numFmtId="0" fontId="13" fillId="0" borderId="0" xfId="0" applyFont="1" applyBorder="1" applyAlignment="1">
      <alignment horizontal="right"/>
    </xf>
    <xf numFmtId="0" fontId="9" fillId="0" borderId="0" xfId="0" applyFont="1" applyBorder="1" applyAlignment="1">
      <alignment horizontal="right" vertical="top" wrapText="1"/>
    </xf>
    <xf numFmtId="0" fontId="13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top"/>
    </xf>
    <xf numFmtId="0" fontId="13" fillId="0" borderId="0" xfId="0" applyFont="1" applyBorder="1" applyAlignment="1"/>
    <xf numFmtId="0" fontId="13" fillId="0" borderId="0" xfId="0" applyFont="1" applyBorder="1" applyAlignment="1">
      <alignment horizontal="right" vertical="top" wrapText="1"/>
    </xf>
    <xf numFmtId="0" fontId="14" fillId="0" borderId="0" xfId="0" applyFont="1" applyBorder="1" applyAlignment="1">
      <alignment horizontal="center" vertical="center"/>
    </xf>
    <xf numFmtId="0" fontId="9" fillId="0" borderId="0" xfId="23" applyFont="1" applyBorder="1" applyAlignment="1">
      <alignment horizontal="left"/>
    </xf>
    <xf numFmtId="0" fontId="14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9" fillId="0" borderId="0" xfId="0" applyFont="1"/>
    <xf numFmtId="0" fontId="15" fillId="0" borderId="0" xfId="0" applyFont="1" applyAlignment="1"/>
    <xf numFmtId="0" fontId="9" fillId="0" borderId="0" xfId="7" applyFont="1"/>
    <xf numFmtId="0" fontId="9" fillId="0" borderId="0" xfId="9" applyFont="1"/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vertical="top"/>
    </xf>
    <xf numFmtId="0" fontId="15" fillId="0" borderId="0" xfId="23" applyFont="1" applyAlignment="1">
      <alignment horizontal="left"/>
    </xf>
    <xf numFmtId="0" fontId="15" fillId="0" borderId="0" xfId="0" applyFont="1" applyBorder="1" applyAlignment="1"/>
    <xf numFmtId="0" fontId="15" fillId="0" borderId="3" xfId="0" applyFont="1" applyBorder="1" applyAlignment="1"/>
    <xf numFmtId="0" fontId="15" fillId="0" borderId="0" xfId="0" applyFont="1" applyAlignment="1">
      <alignment vertical="center"/>
    </xf>
    <xf numFmtId="0" fontId="15" fillId="0" borderId="0" xfId="0" applyFont="1" applyAlignment="1">
      <alignment vertical="top" wrapText="1"/>
    </xf>
    <xf numFmtId="0" fontId="16" fillId="0" borderId="4" xfId="0" applyFont="1" applyBorder="1" applyAlignment="1">
      <alignment vertical="top"/>
    </xf>
    <xf numFmtId="173" fontId="16" fillId="0" borderId="5" xfId="12" applyNumberFormat="1" applyFont="1" applyBorder="1" applyAlignment="1">
      <alignment horizontal="right"/>
    </xf>
    <xf numFmtId="0" fontId="15" fillId="0" borderId="0" xfId="0" applyFont="1" applyAlignment="1">
      <alignment horizontal="left" indent="1"/>
    </xf>
    <xf numFmtId="0" fontId="15" fillId="0" borderId="0" xfId="0" applyFont="1" applyAlignment="1">
      <alignment horizontal="right" vertical="top"/>
    </xf>
    <xf numFmtId="0" fontId="15" fillId="0" borderId="0" xfId="0" applyFont="1"/>
    <xf numFmtId="2" fontId="16" fillId="0" borderId="6" xfId="0" applyNumberFormat="1" applyFont="1" applyBorder="1" applyAlignment="1">
      <alignment horizontal="right" vertical="top"/>
    </xf>
    <xf numFmtId="0" fontId="15" fillId="0" borderId="6" xfId="0" applyFont="1" applyBorder="1" applyAlignment="1">
      <alignment vertical="top"/>
    </xf>
    <xf numFmtId="0" fontId="16" fillId="0" borderId="6" xfId="0" applyFont="1" applyBorder="1" applyAlignment="1">
      <alignment vertical="top"/>
    </xf>
    <xf numFmtId="2" fontId="16" fillId="0" borderId="0" xfId="0" applyNumberFormat="1" applyFont="1" applyAlignment="1">
      <alignment horizontal="right" vertical="top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right" vertical="top"/>
    </xf>
    <xf numFmtId="0" fontId="15" fillId="0" borderId="0" xfId="0" applyFont="1" applyAlignment="1">
      <alignment horizontal="left"/>
    </xf>
    <xf numFmtId="0" fontId="15" fillId="0" borderId="7" xfId="0" applyFont="1" applyBorder="1" applyAlignment="1">
      <alignment horizontal="center" vertical="center" wrapText="1"/>
    </xf>
    <xf numFmtId="0" fontId="15" fillId="0" borderId="0" xfId="6" applyFont="1" applyAlignment="1">
      <alignment horizontal="right" vertical="top" wrapText="1"/>
    </xf>
    <xf numFmtId="0" fontId="9" fillId="0" borderId="0" xfId="0" applyFont="1" applyBorder="1"/>
    <xf numFmtId="0" fontId="15" fillId="0" borderId="0" xfId="6" applyFont="1">
      <alignment horizontal="right" vertical="top" wrapText="1"/>
    </xf>
    <xf numFmtId="0" fontId="15" fillId="0" borderId="0" xfId="23" applyFont="1">
      <alignment horizontal="center"/>
    </xf>
    <xf numFmtId="0" fontId="9" fillId="0" borderId="0" xfId="0" applyFont="1" applyAlignment="1"/>
    <xf numFmtId="0" fontId="17" fillId="0" borderId="0" xfId="23" applyFont="1">
      <alignment horizontal="center"/>
    </xf>
    <xf numFmtId="0" fontId="15" fillId="0" borderId="0" xfId="0" applyFont="1" applyBorder="1" applyAlignment="1">
      <alignment horizontal="center"/>
    </xf>
    <xf numFmtId="0" fontId="16" fillId="0" borderId="5" xfId="0" applyFont="1" applyBorder="1" applyAlignment="1">
      <alignment vertical="top"/>
    </xf>
    <xf numFmtId="173" fontId="18" fillId="0" borderId="5" xfId="12" applyNumberFormat="1" applyFont="1" applyBorder="1" applyAlignment="1">
      <alignment horizontal="right"/>
    </xf>
    <xf numFmtId="173" fontId="16" fillId="0" borderId="0" xfId="12" applyNumberFormat="1" applyFont="1" applyBorder="1" applyAlignment="1">
      <alignment horizontal="right"/>
    </xf>
    <xf numFmtId="0" fontId="9" fillId="0" borderId="0" xfId="10" applyFont="1"/>
    <xf numFmtId="0" fontId="9" fillId="0" borderId="0" xfId="12" applyFont="1"/>
    <xf numFmtId="0" fontId="16" fillId="0" borderId="0" xfId="0" applyFont="1" applyBorder="1" applyAlignment="1">
      <alignment vertical="top"/>
    </xf>
    <xf numFmtId="0" fontId="15" fillId="0" borderId="0" xfId="0" applyFont="1" applyBorder="1" applyAlignment="1">
      <alignment vertical="top"/>
    </xf>
    <xf numFmtId="0" fontId="15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top"/>
    </xf>
    <xf numFmtId="2" fontId="15" fillId="0" borderId="0" xfId="6" applyNumberFormat="1" applyFont="1" applyAlignment="1">
      <alignment horizontal="right" vertical="top" wrapText="1"/>
    </xf>
    <xf numFmtId="2" fontId="9" fillId="0" borderId="0" xfId="0" applyNumberFormat="1" applyFont="1"/>
    <xf numFmtId="2" fontId="9" fillId="0" borderId="0" xfId="6" applyNumberFormat="1" applyFont="1" applyAlignment="1">
      <alignment horizontal="right" vertical="top" wrapText="1"/>
    </xf>
    <xf numFmtId="0" fontId="9" fillId="0" borderId="0" xfId="0" applyFont="1" applyAlignment="1">
      <alignment vertical="top"/>
    </xf>
    <xf numFmtId="0" fontId="3" fillId="0" borderId="0" xfId="7"/>
    <xf numFmtId="0" fontId="1" fillId="0" borderId="0" xfId="9"/>
    <xf numFmtId="0" fontId="16" fillId="0" borderId="0" xfId="0" applyFont="1" applyAlignment="1">
      <alignment horizontal="left" vertical="top" indent="1"/>
    </xf>
    <xf numFmtId="1" fontId="16" fillId="0" borderId="0" xfId="10" applyNumberFormat="1" applyFont="1" applyAlignment="1">
      <alignment horizontal="right"/>
    </xf>
    <xf numFmtId="0" fontId="15" fillId="0" borderId="0" xfId="24" applyFont="1">
      <alignment horizontal="left" vertical="top"/>
    </xf>
    <xf numFmtId="0" fontId="15" fillId="0" borderId="1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173" fontId="16" fillId="0" borderId="19" xfId="7" applyNumberFormat="1" applyFont="1" applyBorder="1"/>
    <xf numFmtId="173" fontId="16" fillId="0" borderId="5" xfId="7" applyNumberFormat="1" applyFont="1" applyBorder="1"/>
    <xf numFmtId="173" fontId="16" fillId="0" borderId="19" xfId="9" applyNumberFormat="1" applyFont="1" applyBorder="1"/>
    <xf numFmtId="173" fontId="16" fillId="0" borderId="5" xfId="9" applyNumberFormat="1" applyFont="1" applyBorder="1"/>
    <xf numFmtId="0" fontId="15" fillId="0" borderId="0" xfId="23" applyFont="1" applyAlignment="1">
      <alignment horizontal="left"/>
    </xf>
    <xf numFmtId="0" fontId="15" fillId="0" borderId="19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0" fillId="0" borderId="0" xfId="23" applyFont="1">
      <alignment horizontal="center"/>
    </xf>
    <xf numFmtId="0" fontId="15" fillId="0" borderId="0" xfId="23" applyFont="1">
      <alignment horizontal="center"/>
    </xf>
    <xf numFmtId="0" fontId="15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/>
    </xf>
    <xf numFmtId="0" fontId="15" fillId="0" borderId="11" xfId="0" applyFont="1" applyBorder="1" applyAlignment="1">
      <alignment horizontal="center" wrapText="1"/>
    </xf>
    <xf numFmtId="0" fontId="15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7" xfId="23" applyFont="1" applyBorder="1">
      <alignment horizontal="center"/>
    </xf>
    <xf numFmtId="0" fontId="9" fillId="0" borderId="18" xfId="23" applyFont="1" applyBorder="1">
      <alignment horizontal="center"/>
    </xf>
    <xf numFmtId="0" fontId="9" fillId="0" borderId="17" xfId="23" applyFont="1" applyBorder="1" applyAlignment="1">
      <alignment horizontal="center"/>
    </xf>
    <xf numFmtId="0" fontId="9" fillId="0" borderId="18" xfId="23" applyFont="1" applyBorder="1" applyAlignment="1">
      <alignment horizontal="center"/>
    </xf>
    <xf numFmtId="0" fontId="15" fillId="0" borderId="26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173" fontId="16" fillId="0" borderId="24" xfId="7" applyNumberFormat="1" applyFont="1" applyBorder="1"/>
    <xf numFmtId="173" fontId="16" fillId="0" borderId="25" xfId="7" applyNumberFormat="1" applyFont="1" applyBorder="1"/>
    <xf numFmtId="0" fontId="15" fillId="0" borderId="19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173" fontId="16" fillId="0" borderId="23" xfId="7" applyNumberFormat="1" applyFont="1" applyBorder="1"/>
    <xf numFmtId="173" fontId="16" fillId="0" borderId="0" xfId="7" applyNumberFormat="1" applyFont="1" applyBorder="1"/>
    <xf numFmtId="0" fontId="17" fillId="0" borderId="0" xfId="23" applyFont="1">
      <alignment horizontal="center"/>
    </xf>
    <xf numFmtId="0" fontId="9" fillId="0" borderId="30" xfId="1" applyFont="1" applyBorder="1" applyAlignment="1">
      <alignment horizontal="center" vertical="top"/>
    </xf>
    <xf numFmtId="0" fontId="9" fillId="0" borderId="31" xfId="1" applyFont="1" applyBorder="1" applyAlignment="1">
      <alignment horizontal="center" vertical="top"/>
    </xf>
    <xf numFmtId="0" fontId="9" fillId="0" borderId="31" xfId="1" applyFont="1" applyBorder="1">
      <alignment horizontal="center"/>
    </xf>
    <xf numFmtId="0" fontId="9" fillId="0" borderId="30" xfId="1" applyFont="1" applyBorder="1">
      <alignment horizontal="center"/>
    </xf>
    <xf numFmtId="0" fontId="17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21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right" vertical="top"/>
    </xf>
    <xf numFmtId="0" fontId="9" fillId="0" borderId="1" xfId="0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left" vertical="top" wrapText="1"/>
    </xf>
    <xf numFmtId="49" fontId="15" fillId="0" borderId="1" xfId="0" applyNumberFormat="1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right" vertical="top" wrapText="1"/>
    </xf>
    <xf numFmtId="0" fontId="15" fillId="0" borderId="1" xfId="0" applyFont="1" applyBorder="1" applyAlignment="1">
      <alignment horizontal="right" vertical="top" wrapText="1"/>
    </xf>
    <xf numFmtId="0" fontId="9" fillId="0" borderId="30" xfId="0" applyFont="1" applyBorder="1" applyAlignment="1">
      <alignment horizontal="right" vertical="top"/>
    </xf>
    <xf numFmtId="0" fontId="9" fillId="0" borderId="30" xfId="0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left" vertical="top" wrapText="1"/>
    </xf>
    <xf numFmtId="49" fontId="15" fillId="0" borderId="30" xfId="0" applyNumberFormat="1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 wrapText="1"/>
    </xf>
    <xf numFmtId="0" fontId="15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5" fillId="0" borderId="1" xfId="6" applyFont="1" applyBorder="1" applyAlignment="1">
      <alignment horizontal="right" vertical="top" wrapText="1"/>
    </xf>
    <xf numFmtId="0" fontId="16" fillId="0" borderId="1" xfId="6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6" fillId="0" borderId="1" xfId="6" applyFont="1" applyBorder="1" applyAlignment="1">
      <alignment horizontal="right" vertical="top" wrapText="1"/>
    </xf>
    <xf numFmtId="0" fontId="22" fillId="0" borderId="1" xfId="0" applyFont="1" applyBorder="1" applyAlignment="1">
      <alignment horizontal="left" vertical="top" wrapText="1"/>
    </xf>
    <xf numFmtId="0" fontId="23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right" vertical="top"/>
    </xf>
    <xf numFmtId="49" fontId="15" fillId="0" borderId="1" xfId="0" applyNumberFormat="1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/>
    </xf>
    <xf numFmtId="2" fontId="15" fillId="0" borderId="1" xfId="0" applyNumberFormat="1" applyFont="1" applyBorder="1" applyAlignment="1">
      <alignment horizontal="right" vertical="top"/>
    </xf>
    <xf numFmtId="1" fontId="9" fillId="0" borderId="1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/>
    </xf>
    <xf numFmtId="49" fontId="15" fillId="0" borderId="30" xfId="0" applyNumberFormat="1" applyFont="1" applyBorder="1" applyAlignment="1">
      <alignment horizontal="left" vertical="top" wrapText="1"/>
    </xf>
    <xf numFmtId="0" fontId="15" fillId="0" borderId="30" xfId="0" applyFont="1" applyBorder="1" applyAlignment="1">
      <alignment horizontal="center" vertical="top" wrapText="1"/>
    </xf>
    <xf numFmtId="0" fontId="15" fillId="0" borderId="30" xfId="0" applyFont="1" applyBorder="1" applyAlignment="1">
      <alignment horizontal="center" vertical="top"/>
    </xf>
    <xf numFmtId="2" fontId="15" fillId="0" borderId="30" xfId="0" applyNumberFormat="1" applyFont="1" applyBorder="1" applyAlignment="1">
      <alignment horizontal="right" vertical="top"/>
    </xf>
    <xf numFmtId="1" fontId="9" fillId="0" borderId="30" xfId="0" applyNumberFormat="1" applyFont="1" applyBorder="1" applyAlignment="1">
      <alignment horizontal="right" vertical="top" wrapText="1"/>
    </xf>
    <xf numFmtId="2" fontId="15" fillId="0" borderId="1" xfId="6" applyNumberFormat="1" applyFont="1" applyBorder="1" applyAlignment="1">
      <alignment horizontal="right" vertical="top" wrapText="1"/>
    </xf>
    <xf numFmtId="2" fontId="9" fillId="0" borderId="1" xfId="0" applyNumberFormat="1" applyFont="1" applyBorder="1"/>
    <xf numFmtId="2" fontId="9" fillId="0" borderId="1" xfId="6" applyNumberFormat="1" applyFont="1" applyBorder="1" applyAlignment="1">
      <alignment horizontal="right" vertical="top" wrapText="1"/>
    </xf>
    <xf numFmtId="2" fontId="16" fillId="0" borderId="1" xfId="6" applyNumberFormat="1" applyFont="1" applyBorder="1" applyAlignment="1">
      <alignment horizontal="right" vertical="top" wrapText="1"/>
    </xf>
    <xf numFmtId="2" fontId="18" fillId="0" borderId="1" xfId="0" applyNumberFormat="1" applyFont="1" applyBorder="1"/>
    <xf numFmtId="2" fontId="18" fillId="0" borderId="1" xfId="6" applyNumberFormat="1" applyFont="1" applyBorder="1" applyAlignment="1">
      <alignment horizontal="right" vertical="top" wrapText="1"/>
    </xf>
    <xf numFmtId="14" fontId="9" fillId="0" borderId="1" xfId="23" applyNumberFormat="1" applyFont="1" applyBorder="1">
      <alignment horizontal="center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251460</xdr:colOff>
          <xdr:row>29</xdr:row>
          <xdr:rowOff>45720</xdr:rowOff>
        </xdr:from>
        <xdr:to>
          <xdr:col>2</xdr:col>
          <xdr:colOff>891540</xdr:colOff>
          <xdr:row>31</xdr:row>
          <xdr:rowOff>7620</xdr:rowOff>
        </xdr:to>
        <xdr:sp macro="" textlink="">
          <xdr:nvSpPr>
            <xdr:cNvPr id="15489" name="Button 129" hidden="1">
              <a:extLst>
                <a:ext uri="{63B3BB69-23CF-44E3-9099-C40C66FF867C}">
                  <a14:compatExt spid="_x0000_s15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</xdr:row>
          <xdr:rowOff>106680</xdr:rowOff>
        </xdr:from>
        <xdr:to>
          <xdr:col>1</xdr:col>
          <xdr:colOff>998220</xdr:colOff>
          <xdr:row>16</xdr:row>
          <xdr:rowOff>22860</xdr:rowOff>
        </xdr:to>
        <xdr:sp macro="" textlink="">
          <xdr:nvSpPr>
            <xdr:cNvPr id="17550" name="Button 142" hidden="1">
              <a:extLst>
                <a:ext uri="{63B3BB69-23CF-44E3-9099-C40C66FF867C}">
                  <a14:compatExt spid="_x0000_s17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Сформировать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A100"/>
  <sheetViews>
    <sheetView showGridLines="0" tabSelected="1" topLeftCell="D19" workbookViewId="0">
      <selection activeCell="AC22" sqref="AC22"/>
    </sheetView>
  </sheetViews>
  <sheetFormatPr defaultColWidth="9.109375" defaultRowHeight="13.2" x14ac:dyDescent="0.25"/>
  <cols>
    <col min="1" max="1" width="4.5546875" style="24" customWidth="1"/>
    <col min="2" max="2" width="6" style="24" customWidth="1"/>
    <col min="3" max="3" width="35.6640625" style="24" customWidth="1"/>
    <col min="4" max="4" width="11.88671875" style="24" customWidth="1"/>
    <col min="5" max="7" width="11.5546875" style="24" customWidth="1"/>
    <col min="8" max="8" width="12.6640625" style="24" customWidth="1"/>
    <col min="9" max="9" width="11.88671875" style="24" customWidth="1"/>
    <col min="10" max="10" width="11.5546875" style="24" customWidth="1"/>
    <col min="11" max="11" width="12.6640625" style="24" customWidth="1"/>
    <col min="12" max="12" width="11.5546875" style="24" customWidth="1"/>
    <col min="13" max="21" width="9.109375" style="24" hidden="1" customWidth="1"/>
    <col min="22" max="22" width="11.5546875" style="24" customWidth="1"/>
    <col min="23" max="27" width="9.109375" style="24" hidden="1" customWidth="1"/>
    <col min="28" max="28" width="9.109375" style="24" customWidth="1"/>
    <col min="29" max="16384" width="9.109375" style="24"/>
  </cols>
  <sheetData>
    <row r="1" spans="2:27" s="25" customFormat="1" x14ac:dyDescent="0.25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43</v>
      </c>
    </row>
    <row r="2" spans="2:27" s="25" customFormat="1" x14ac:dyDescent="0.25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44</v>
      </c>
    </row>
    <row r="3" spans="2:27" s="25" customFormat="1" x14ac:dyDescent="0.25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45</v>
      </c>
    </row>
    <row r="4" spans="2:27" s="25" customFormat="1" x14ac:dyDescent="0.25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 x14ac:dyDescent="0.25">
      <c r="B5" s="12"/>
      <c r="C5" s="13" t="s">
        <v>46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47</v>
      </c>
    </row>
    <row r="6" spans="2:27" s="25" customFormat="1" x14ac:dyDescent="0.25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48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49</v>
      </c>
    </row>
    <row r="7" spans="2:27" s="25" customFormat="1" x14ac:dyDescent="0.25">
      <c r="B7" s="15"/>
      <c r="C7" s="13" t="s">
        <v>50</v>
      </c>
      <c r="D7" s="15"/>
      <c r="E7" s="15"/>
      <c r="F7" s="15"/>
      <c r="G7" s="15"/>
      <c r="H7" s="16"/>
      <c r="I7" s="16"/>
      <c r="J7" s="15"/>
      <c r="K7" s="18"/>
      <c r="L7" s="18" t="s">
        <v>51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 x14ac:dyDescent="0.25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51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 x14ac:dyDescent="0.25">
      <c r="B9" s="15"/>
      <c r="C9" s="13" t="s">
        <v>52</v>
      </c>
      <c r="D9" s="15"/>
      <c r="E9" s="15"/>
      <c r="F9" s="15"/>
      <c r="G9" s="15"/>
      <c r="H9" s="16"/>
      <c r="I9" s="16"/>
      <c r="J9" s="15"/>
      <c r="K9" s="18"/>
      <c r="L9" s="18" t="s">
        <v>51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 x14ac:dyDescent="0.25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51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 x14ac:dyDescent="0.25">
      <c r="B11" s="15"/>
      <c r="C11" s="13" t="s">
        <v>64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 x14ac:dyDescent="0.25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53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 x14ac:dyDescent="0.25">
      <c r="B13" s="20"/>
      <c r="C13" s="13" t="s">
        <v>54</v>
      </c>
      <c r="D13" s="21"/>
      <c r="E13" s="15"/>
      <c r="F13" s="15"/>
      <c r="G13" s="15"/>
      <c r="H13" s="16"/>
      <c r="I13" s="16"/>
      <c r="J13" s="15"/>
      <c r="K13" s="18" t="s">
        <v>55</v>
      </c>
      <c r="L13" s="20" t="s">
        <v>56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 x14ac:dyDescent="0.25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57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7.48</v>
      </c>
      <c r="X14" s="27">
        <v>7.48</v>
      </c>
      <c r="Y14" s="71"/>
      <c r="Z14" s="71"/>
      <c r="AA14" s="71"/>
    </row>
    <row r="15" spans="2:27" s="25" customFormat="1" x14ac:dyDescent="0.25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58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>
        <v>0.28999999999999998</v>
      </c>
      <c r="X15" s="27">
        <v>0.28999999999999998</v>
      </c>
      <c r="Y15" s="72"/>
      <c r="Z15" s="72"/>
      <c r="AA15" s="72"/>
    </row>
    <row r="16" spans="2:27" s="25" customFormat="1" x14ac:dyDescent="0.25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 x14ac:dyDescent="0.2">
      <c r="B17" s="28"/>
      <c r="C17" s="29"/>
      <c r="D17" s="29"/>
      <c r="E17" s="29"/>
      <c r="H17" s="98" t="s">
        <v>38</v>
      </c>
      <c r="I17" s="99"/>
      <c r="J17" s="98" t="s">
        <v>39</v>
      </c>
      <c r="K17" s="99"/>
      <c r="L17" s="102" t="s">
        <v>40</v>
      </c>
      <c r="M17" s="103"/>
      <c r="N17" s="103"/>
      <c r="O17" s="103"/>
      <c r="P17" s="103"/>
      <c r="Q17" s="103"/>
      <c r="R17" s="103"/>
      <c r="S17" s="103"/>
      <c r="T17" s="103"/>
      <c r="U17" s="103"/>
      <c r="V17" s="104"/>
    </row>
    <row r="18" spans="2:27" s="25" customFormat="1" x14ac:dyDescent="0.2">
      <c r="B18" s="30"/>
      <c r="C18" s="29"/>
      <c r="D18" s="29"/>
      <c r="E18" s="29"/>
      <c r="H18" s="100"/>
      <c r="I18" s="101"/>
      <c r="J18" s="100"/>
      <c r="K18" s="101"/>
      <c r="L18" s="1" t="s">
        <v>41</v>
      </c>
      <c r="M18" s="1" t="s">
        <v>42</v>
      </c>
      <c r="N18" s="1" t="s">
        <v>42</v>
      </c>
      <c r="O18" s="31"/>
      <c r="P18" s="31"/>
      <c r="Q18" s="31"/>
      <c r="R18" s="31"/>
      <c r="S18" s="31"/>
      <c r="T18" s="31"/>
      <c r="U18" s="31"/>
      <c r="V18" s="1" t="s">
        <v>42</v>
      </c>
    </row>
    <row r="19" spans="2:27" s="25" customFormat="1" x14ac:dyDescent="0.25">
      <c r="B19" s="28"/>
      <c r="C19" s="29"/>
      <c r="D19" s="29"/>
      <c r="E19" s="29"/>
      <c r="H19" s="105">
        <v>1</v>
      </c>
      <c r="I19" s="106"/>
      <c r="J19" s="107" t="s">
        <v>65</v>
      </c>
      <c r="K19" s="108"/>
      <c r="L19" s="2" t="s">
        <v>66</v>
      </c>
      <c r="M19" s="2" t="s">
        <v>67</v>
      </c>
      <c r="N19" s="2" t="s">
        <v>67</v>
      </c>
      <c r="O19" s="32"/>
      <c r="P19" s="32"/>
      <c r="Q19" s="32"/>
      <c r="R19" s="32"/>
      <c r="S19" s="32"/>
      <c r="T19" s="32"/>
      <c r="U19" s="32"/>
      <c r="V19" s="170">
        <v>42004</v>
      </c>
    </row>
    <row r="20" spans="2:27" s="33" customFormat="1" ht="11.4" x14ac:dyDescent="0.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6" x14ac:dyDescent="0.3">
      <c r="B21" s="92" t="s">
        <v>37</v>
      </c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</row>
    <row r="22" spans="2:27" s="33" customFormat="1" ht="15.6" x14ac:dyDescent="0.3">
      <c r="B22" s="92" t="s">
        <v>344</v>
      </c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</row>
    <row r="23" spans="2:27" s="29" customFormat="1" ht="11.4" x14ac:dyDescent="0.2">
      <c r="B23" s="93" t="s">
        <v>343</v>
      </c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</row>
    <row r="24" spans="2:27" s="34" customFormat="1" ht="11.4" x14ac:dyDescent="0.2">
      <c r="B24" s="88" t="s">
        <v>3</v>
      </c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</row>
    <row r="25" spans="2:27" s="34" customFormat="1" ht="11.4" x14ac:dyDescent="0.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1.4" x14ac:dyDescent="0.2">
      <c r="B26" s="25"/>
      <c r="C26" s="25"/>
      <c r="D26" s="25"/>
      <c r="E26" s="25"/>
      <c r="F26" s="25"/>
      <c r="G26" s="25"/>
      <c r="H26" s="89" t="s">
        <v>19</v>
      </c>
      <c r="I26" s="90"/>
      <c r="J26" s="91"/>
      <c r="K26" s="89" t="s">
        <v>20</v>
      </c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1"/>
    </row>
    <row r="27" spans="2:27" s="29" customFormat="1" ht="12" x14ac:dyDescent="0.25">
      <c r="B27" s="25"/>
      <c r="C27" s="25"/>
      <c r="D27" s="25"/>
      <c r="E27" s="28" t="s">
        <v>4</v>
      </c>
      <c r="F27" s="25"/>
      <c r="G27" s="25"/>
      <c r="H27" s="84">
        <f>779.21/1000</f>
        <v>0.77921000000000007</v>
      </c>
      <c r="I27" s="85"/>
      <c r="J27" s="35" t="s">
        <v>5</v>
      </c>
      <c r="K27" s="86">
        <f>3899.25/1000</f>
        <v>3.8992499999999999</v>
      </c>
      <c r="L27" s="87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5</v>
      </c>
    </row>
    <row r="28" spans="2:27" s="29" customFormat="1" ht="12" x14ac:dyDescent="0.25">
      <c r="B28" s="25"/>
      <c r="C28" s="25"/>
      <c r="D28" s="25"/>
      <c r="E28" s="37" t="s">
        <v>34</v>
      </c>
      <c r="F28" s="25"/>
      <c r="G28" s="38"/>
      <c r="H28" s="84">
        <f>0/1000</f>
        <v>0</v>
      </c>
      <c r="I28" s="85"/>
      <c r="J28" s="35" t="s">
        <v>5</v>
      </c>
      <c r="K28" s="86">
        <f>0/1000</f>
        <v>0</v>
      </c>
      <c r="L28" s="87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5</v>
      </c>
    </row>
    <row r="29" spans="2:27" s="29" customFormat="1" ht="12" x14ac:dyDescent="0.25">
      <c r="B29" s="25"/>
      <c r="C29" s="25"/>
      <c r="D29" s="25"/>
      <c r="E29" s="37" t="s">
        <v>35</v>
      </c>
      <c r="F29" s="25"/>
      <c r="G29" s="38"/>
      <c r="H29" s="84">
        <f>0/1000</f>
        <v>0</v>
      </c>
      <c r="I29" s="85"/>
      <c r="J29" s="35" t="s">
        <v>5</v>
      </c>
      <c r="K29" s="86">
        <f>0/1000</f>
        <v>0</v>
      </c>
      <c r="L29" s="87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5</v>
      </c>
    </row>
    <row r="30" spans="2:27" s="39" customFormat="1" x14ac:dyDescent="0.25">
      <c r="B30" s="25"/>
      <c r="C30" s="25"/>
      <c r="D30" s="25"/>
      <c r="E30" s="28" t="s">
        <v>6</v>
      </c>
      <c r="F30" s="25"/>
      <c r="G30" s="25"/>
      <c r="H30" s="84">
        <f>(W14+W15)/1000</f>
        <v>7.7700000000000009E-3</v>
      </c>
      <c r="I30" s="85"/>
      <c r="J30" s="35" t="s">
        <v>7</v>
      </c>
      <c r="K30" s="86">
        <f>(X14+X15)/1000</f>
        <v>7.7700000000000009E-3</v>
      </c>
      <c r="L30" s="87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7</v>
      </c>
      <c r="Y30" s="71">
        <v>87</v>
      </c>
      <c r="Z30" s="71">
        <v>90</v>
      </c>
      <c r="AA30" s="71">
        <v>54</v>
      </c>
    </row>
    <row r="31" spans="2:27" x14ac:dyDescent="0.25">
      <c r="B31" s="25"/>
      <c r="C31" s="25"/>
      <c r="D31" s="25"/>
      <c r="E31" s="28" t="s">
        <v>8</v>
      </c>
      <c r="F31" s="25"/>
      <c r="G31" s="25"/>
      <c r="H31" s="84">
        <f>87/1000</f>
        <v>8.6999999999999994E-2</v>
      </c>
      <c r="I31" s="85"/>
      <c r="J31" s="35" t="s">
        <v>5</v>
      </c>
      <c r="K31" s="86">
        <f>991/1000</f>
        <v>0.99099999999999999</v>
      </c>
      <c r="L31" s="87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5</v>
      </c>
      <c r="Y31" s="72">
        <v>991</v>
      </c>
      <c r="Z31" s="72">
        <v>875</v>
      </c>
      <c r="AA31" s="72">
        <v>484</v>
      </c>
    </row>
    <row r="32" spans="2:27" x14ac:dyDescent="0.25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 x14ac:dyDescent="0.25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 x14ac:dyDescent="0.25">
      <c r="B34" s="28" t="str">
        <f>"Составлена в базисных ценах на 01.2000 г. и текущих ценах на " &amp; IF(LEN(M34)&gt;3,MID(M34,4,LEN(M34)),M34)</f>
        <v xml:space="preserve">Составлена в базисных ценах на 01.2000 г. и текущих ценах на 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8" thickBot="1" x14ac:dyDescent="0.3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 x14ac:dyDescent="0.3">
      <c r="A36" s="94" t="s">
        <v>59</v>
      </c>
      <c r="B36" s="95"/>
      <c r="C36" s="76" t="s">
        <v>10</v>
      </c>
      <c r="D36" s="76" t="s">
        <v>11</v>
      </c>
      <c r="E36" s="79" t="s">
        <v>12</v>
      </c>
      <c r="F36" s="80"/>
      <c r="G36" s="81"/>
      <c r="H36" s="79" t="s">
        <v>13</v>
      </c>
      <c r="I36" s="80"/>
      <c r="J36" s="81"/>
      <c r="K36" s="79" t="s">
        <v>14</v>
      </c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1"/>
    </row>
    <row r="37" spans="1:22" ht="18.75" customHeight="1" thickBot="1" x14ac:dyDescent="0.3">
      <c r="A37" s="76" t="s">
        <v>60</v>
      </c>
      <c r="B37" s="96" t="s">
        <v>61</v>
      </c>
      <c r="C37" s="77"/>
      <c r="D37" s="77"/>
      <c r="E37" s="82" t="s">
        <v>1</v>
      </c>
      <c r="F37" s="47" t="s">
        <v>15</v>
      </c>
      <c r="G37" s="47" t="s">
        <v>16</v>
      </c>
      <c r="H37" s="82" t="s">
        <v>1</v>
      </c>
      <c r="I37" s="47" t="s">
        <v>15</v>
      </c>
      <c r="J37" s="47" t="s">
        <v>16</v>
      </c>
      <c r="K37" s="82" t="s">
        <v>1</v>
      </c>
      <c r="L37" s="47" t="s">
        <v>15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16</v>
      </c>
    </row>
    <row r="38" spans="1:22" ht="18.75" customHeight="1" thickBot="1" x14ac:dyDescent="0.3">
      <c r="A38" s="78"/>
      <c r="B38" s="97"/>
      <c r="C38" s="78"/>
      <c r="D38" s="78"/>
      <c r="E38" s="83"/>
      <c r="F38" s="47" t="s">
        <v>17</v>
      </c>
      <c r="G38" s="47" t="s">
        <v>18</v>
      </c>
      <c r="H38" s="83"/>
      <c r="I38" s="47" t="s">
        <v>17</v>
      </c>
      <c r="J38" s="47" t="s">
        <v>18</v>
      </c>
      <c r="K38" s="83"/>
      <c r="L38" s="47" t="s">
        <v>17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18</v>
      </c>
    </row>
    <row r="39" spans="1:22" x14ac:dyDescent="0.25">
      <c r="A39" s="124">
        <v>1</v>
      </c>
      <c r="B39" s="125">
        <v>2</v>
      </c>
      <c r="C39" s="126">
        <v>3</v>
      </c>
      <c r="D39" s="126">
        <v>4</v>
      </c>
      <c r="E39" s="127">
        <v>5</v>
      </c>
      <c r="F39" s="127">
        <v>6</v>
      </c>
      <c r="G39" s="127">
        <v>7</v>
      </c>
      <c r="H39" s="127">
        <v>8</v>
      </c>
      <c r="I39" s="127">
        <v>9</v>
      </c>
      <c r="J39" s="127">
        <v>10</v>
      </c>
      <c r="K39" s="127">
        <v>11</v>
      </c>
      <c r="L39" s="127">
        <v>12</v>
      </c>
      <c r="M39" s="127"/>
      <c r="N39" s="127"/>
      <c r="O39" s="127"/>
      <c r="P39" s="127"/>
      <c r="Q39" s="127"/>
      <c r="R39" s="127"/>
      <c r="S39" s="127"/>
      <c r="T39" s="127"/>
      <c r="U39" s="127"/>
      <c r="V39" s="127">
        <v>13</v>
      </c>
    </row>
    <row r="40" spans="1:22" ht="19.350000000000001" customHeight="1" x14ac:dyDescent="0.25">
      <c r="A40" s="128" t="s">
        <v>71</v>
      </c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</row>
    <row r="41" spans="1:22" ht="18.45" customHeight="1" x14ac:dyDescent="0.25">
      <c r="A41" s="130" t="s">
        <v>72</v>
      </c>
      <c r="B41" s="131"/>
      <c r="C41" s="131"/>
      <c r="D41" s="131"/>
      <c r="E41" s="131"/>
      <c r="F41" s="131"/>
      <c r="G41" s="131"/>
      <c r="H41" s="131"/>
      <c r="I41" s="131"/>
      <c r="J41" s="131"/>
      <c r="K41" s="131"/>
      <c r="L41" s="131"/>
      <c r="M41" s="131"/>
      <c r="N41" s="131"/>
      <c r="O41" s="131"/>
      <c r="P41" s="131"/>
      <c r="Q41" s="131"/>
      <c r="R41" s="131"/>
      <c r="S41" s="131"/>
      <c r="T41" s="131"/>
      <c r="U41" s="131"/>
      <c r="V41" s="131"/>
    </row>
    <row r="42" spans="1:22" ht="114" x14ac:dyDescent="0.25">
      <c r="A42" s="132">
        <v>1</v>
      </c>
      <c r="B42" s="133">
        <v>1</v>
      </c>
      <c r="C42" s="134" t="s">
        <v>73</v>
      </c>
      <c r="D42" s="135" t="s">
        <v>74</v>
      </c>
      <c r="E42" s="136">
        <v>121710.22</v>
      </c>
      <c r="F42" s="137" t="s">
        <v>75</v>
      </c>
      <c r="G42" s="136" t="s">
        <v>76</v>
      </c>
      <c r="H42" s="136" t="s">
        <v>77</v>
      </c>
      <c r="I42" s="136" t="s">
        <v>78</v>
      </c>
      <c r="J42" s="136" t="s">
        <v>79</v>
      </c>
      <c r="K42" s="136" t="s">
        <v>80</v>
      </c>
      <c r="L42" s="137" t="s">
        <v>81</v>
      </c>
      <c r="M42" s="137"/>
      <c r="N42" s="137" t="s">
        <v>82</v>
      </c>
      <c r="O42" s="137"/>
      <c r="P42" s="137"/>
      <c r="Q42" s="137"/>
      <c r="R42" s="137"/>
      <c r="S42" s="137"/>
      <c r="T42" s="137"/>
      <c r="U42" s="137"/>
      <c r="V42" s="137" t="s">
        <v>83</v>
      </c>
    </row>
    <row r="43" spans="1:22" ht="34.200000000000003" x14ac:dyDescent="0.25">
      <c r="A43" s="132">
        <v>2</v>
      </c>
      <c r="B43" s="133">
        <v>2</v>
      </c>
      <c r="C43" s="134" t="s">
        <v>84</v>
      </c>
      <c r="D43" s="135" t="s">
        <v>85</v>
      </c>
      <c r="E43" s="136">
        <v>26830</v>
      </c>
      <c r="F43" s="137" t="s">
        <v>86</v>
      </c>
      <c r="G43" s="136"/>
      <c r="H43" s="136">
        <v>8</v>
      </c>
      <c r="I43" s="136" t="s">
        <v>87</v>
      </c>
      <c r="J43" s="136"/>
      <c r="K43" s="136">
        <v>27</v>
      </c>
      <c r="L43" s="137" t="s">
        <v>88</v>
      </c>
      <c r="M43" s="137"/>
      <c r="N43" s="137" t="s">
        <v>89</v>
      </c>
      <c r="O43" s="137"/>
      <c r="P43" s="137"/>
      <c r="Q43" s="137"/>
      <c r="R43" s="137"/>
      <c r="S43" s="137"/>
      <c r="T43" s="137"/>
      <c r="U43" s="137"/>
      <c r="V43" s="137"/>
    </row>
    <row r="44" spans="1:22" ht="34.200000000000003" x14ac:dyDescent="0.25">
      <c r="A44" s="132">
        <v>3</v>
      </c>
      <c r="B44" s="133">
        <v>3</v>
      </c>
      <c r="C44" s="134" t="s">
        <v>90</v>
      </c>
      <c r="D44" s="135" t="s">
        <v>91</v>
      </c>
      <c r="E44" s="136">
        <v>16.010000000000002</v>
      </c>
      <c r="F44" s="137" t="s">
        <v>92</v>
      </c>
      <c r="G44" s="136"/>
      <c r="H44" s="136"/>
      <c r="I44" s="136"/>
      <c r="J44" s="136"/>
      <c r="K44" s="136"/>
      <c r="L44" s="137"/>
      <c r="M44" s="137"/>
      <c r="N44" s="137" t="s">
        <v>89</v>
      </c>
      <c r="O44" s="137"/>
      <c r="P44" s="137"/>
      <c r="Q44" s="137"/>
      <c r="R44" s="137"/>
      <c r="S44" s="137"/>
      <c r="T44" s="137"/>
      <c r="U44" s="137"/>
      <c r="V44" s="137"/>
    </row>
    <row r="45" spans="1:22" ht="18.45" customHeight="1" x14ac:dyDescent="0.25">
      <c r="A45" s="130" t="s">
        <v>93</v>
      </c>
      <c r="B45" s="131"/>
      <c r="C45" s="131"/>
      <c r="D45" s="131"/>
      <c r="E45" s="131"/>
      <c r="F45" s="131"/>
      <c r="G45" s="131"/>
      <c r="H45" s="131"/>
      <c r="I45" s="131"/>
      <c r="J45" s="131"/>
      <c r="K45" s="131"/>
      <c r="L45" s="131"/>
      <c r="M45" s="131"/>
      <c r="N45" s="131"/>
      <c r="O45" s="131"/>
      <c r="P45" s="131"/>
      <c r="Q45" s="131"/>
      <c r="R45" s="131"/>
      <c r="S45" s="131"/>
      <c r="T45" s="131"/>
      <c r="U45" s="131"/>
      <c r="V45" s="131"/>
    </row>
    <row r="46" spans="1:22" ht="68.400000000000006" x14ac:dyDescent="0.25">
      <c r="A46" s="132">
        <v>4</v>
      </c>
      <c r="B46" s="133">
        <v>4</v>
      </c>
      <c r="C46" s="134" t="s">
        <v>94</v>
      </c>
      <c r="D46" s="135" t="s">
        <v>95</v>
      </c>
      <c r="E46" s="136">
        <v>2250.2399999999998</v>
      </c>
      <c r="F46" s="137" t="s">
        <v>96</v>
      </c>
      <c r="G46" s="136" t="s">
        <v>97</v>
      </c>
      <c r="H46" s="136" t="s">
        <v>98</v>
      </c>
      <c r="I46" s="136" t="s">
        <v>99</v>
      </c>
      <c r="J46" s="136"/>
      <c r="K46" s="136" t="s">
        <v>100</v>
      </c>
      <c r="L46" s="137" t="s">
        <v>101</v>
      </c>
      <c r="M46" s="137"/>
      <c r="N46" s="137" t="s">
        <v>82</v>
      </c>
      <c r="O46" s="137"/>
      <c r="P46" s="137"/>
      <c r="Q46" s="137"/>
      <c r="R46" s="137"/>
      <c r="S46" s="137"/>
      <c r="T46" s="137"/>
      <c r="U46" s="137"/>
      <c r="V46" s="137"/>
    </row>
    <row r="47" spans="1:22" ht="68.400000000000006" x14ac:dyDescent="0.25">
      <c r="A47" s="138">
        <v>5</v>
      </c>
      <c r="B47" s="139">
        <v>5</v>
      </c>
      <c r="C47" s="140" t="s">
        <v>102</v>
      </c>
      <c r="D47" s="141" t="s">
        <v>103</v>
      </c>
      <c r="E47" s="142">
        <v>13.69</v>
      </c>
      <c r="F47" s="143">
        <v>13.69</v>
      </c>
      <c r="G47" s="142"/>
      <c r="H47" s="142" t="s">
        <v>104</v>
      </c>
      <c r="I47" s="142">
        <v>1</v>
      </c>
      <c r="J47" s="142"/>
      <c r="K47" s="142" t="s">
        <v>105</v>
      </c>
      <c r="L47" s="143">
        <v>15</v>
      </c>
      <c r="M47" s="143"/>
      <c r="N47" s="143" t="s">
        <v>82</v>
      </c>
      <c r="O47" s="143"/>
      <c r="P47" s="143"/>
      <c r="Q47" s="143"/>
      <c r="R47" s="143"/>
      <c r="S47" s="143"/>
      <c r="T47" s="143"/>
      <c r="U47" s="143"/>
      <c r="V47" s="143"/>
    </row>
    <row r="48" spans="1:22" ht="19.350000000000001" customHeight="1" x14ac:dyDescent="0.25">
      <c r="A48" s="128" t="s">
        <v>106</v>
      </c>
      <c r="B48" s="129"/>
      <c r="C48" s="129"/>
      <c r="D48" s="129"/>
      <c r="E48" s="129"/>
      <c r="F48" s="129"/>
      <c r="G48" s="129"/>
      <c r="H48" s="129"/>
      <c r="I48" s="129"/>
      <c r="J48" s="129"/>
      <c r="K48" s="129"/>
      <c r="L48" s="129"/>
      <c r="M48" s="129"/>
      <c r="N48" s="129"/>
      <c r="O48" s="129"/>
      <c r="P48" s="129"/>
      <c r="Q48" s="129"/>
      <c r="R48" s="129"/>
      <c r="S48" s="129"/>
      <c r="T48" s="129"/>
      <c r="U48" s="129"/>
      <c r="V48" s="129"/>
    </row>
    <row r="49" spans="1:22" ht="18.45" customHeight="1" x14ac:dyDescent="0.25">
      <c r="A49" s="130" t="s">
        <v>107</v>
      </c>
      <c r="B49" s="131"/>
      <c r="C49" s="131"/>
      <c r="D49" s="131"/>
      <c r="E49" s="131"/>
      <c r="F49" s="131"/>
      <c r="G49" s="131"/>
      <c r="H49" s="131"/>
      <c r="I49" s="131"/>
      <c r="J49" s="131"/>
      <c r="K49" s="131"/>
      <c r="L49" s="131"/>
      <c r="M49" s="131"/>
      <c r="N49" s="131"/>
      <c r="O49" s="131"/>
      <c r="P49" s="131"/>
      <c r="Q49" s="131"/>
      <c r="R49" s="131"/>
      <c r="S49" s="131"/>
      <c r="T49" s="131"/>
      <c r="U49" s="131"/>
      <c r="V49" s="131"/>
    </row>
    <row r="50" spans="1:22" ht="68.400000000000006" x14ac:dyDescent="0.25">
      <c r="A50" s="132">
        <v>6</v>
      </c>
      <c r="B50" s="133">
        <v>6</v>
      </c>
      <c r="C50" s="134" t="s">
        <v>108</v>
      </c>
      <c r="D50" s="135" t="s">
        <v>95</v>
      </c>
      <c r="E50" s="136">
        <v>1327.37</v>
      </c>
      <c r="F50" s="137" t="s">
        <v>109</v>
      </c>
      <c r="G50" s="136">
        <v>12.38</v>
      </c>
      <c r="H50" s="136" t="s">
        <v>110</v>
      </c>
      <c r="I50" s="136" t="s">
        <v>111</v>
      </c>
      <c r="J50" s="136"/>
      <c r="K50" s="136" t="s">
        <v>112</v>
      </c>
      <c r="L50" s="137" t="s">
        <v>113</v>
      </c>
      <c r="M50" s="137"/>
      <c r="N50" s="137" t="s">
        <v>82</v>
      </c>
      <c r="O50" s="137"/>
      <c r="P50" s="137"/>
      <c r="Q50" s="137"/>
      <c r="R50" s="137"/>
      <c r="S50" s="137"/>
      <c r="T50" s="137"/>
      <c r="U50" s="137"/>
      <c r="V50" s="137">
        <v>1</v>
      </c>
    </row>
    <row r="51" spans="1:22" ht="57" x14ac:dyDescent="0.25">
      <c r="A51" s="138">
        <v>7</v>
      </c>
      <c r="B51" s="139">
        <v>7</v>
      </c>
      <c r="C51" s="140" t="s">
        <v>114</v>
      </c>
      <c r="D51" s="141" t="s">
        <v>115</v>
      </c>
      <c r="E51" s="142">
        <v>48.8</v>
      </c>
      <c r="F51" s="143" t="s">
        <v>116</v>
      </c>
      <c r="G51" s="142"/>
      <c r="H51" s="142">
        <v>49</v>
      </c>
      <c r="I51" s="142" t="s">
        <v>117</v>
      </c>
      <c r="J51" s="142"/>
      <c r="K51" s="142">
        <v>230</v>
      </c>
      <c r="L51" s="143" t="s">
        <v>118</v>
      </c>
      <c r="M51" s="143"/>
      <c r="N51" s="143" t="s">
        <v>89</v>
      </c>
      <c r="O51" s="143"/>
      <c r="P51" s="143"/>
      <c r="Q51" s="143"/>
      <c r="R51" s="143"/>
      <c r="S51" s="143"/>
      <c r="T51" s="143"/>
      <c r="U51" s="143"/>
      <c r="V51" s="143"/>
    </row>
    <row r="52" spans="1:22" ht="19.350000000000001" customHeight="1" x14ac:dyDescent="0.25">
      <c r="A52" s="128" t="s">
        <v>119</v>
      </c>
      <c r="B52" s="129"/>
      <c r="C52" s="129"/>
      <c r="D52" s="129"/>
      <c r="E52" s="129"/>
      <c r="F52" s="129"/>
      <c r="G52" s="129"/>
      <c r="H52" s="129"/>
      <c r="I52" s="129"/>
      <c r="J52" s="129"/>
      <c r="K52" s="129"/>
      <c r="L52" s="129"/>
      <c r="M52" s="129"/>
      <c r="N52" s="129"/>
      <c r="O52" s="129"/>
      <c r="P52" s="129"/>
      <c r="Q52" s="129"/>
      <c r="R52" s="129"/>
      <c r="S52" s="129"/>
      <c r="T52" s="129"/>
      <c r="U52" s="129"/>
      <c r="V52" s="129"/>
    </row>
    <row r="53" spans="1:22" ht="18.45" customHeight="1" x14ac:dyDescent="0.25">
      <c r="A53" s="130" t="s">
        <v>120</v>
      </c>
      <c r="B53" s="131"/>
      <c r="C53" s="131"/>
      <c r="D53" s="131"/>
      <c r="E53" s="131"/>
      <c r="F53" s="131"/>
      <c r="G53" s="131"/>
      <c r="H53" s="131"/>
      <c r="I53" s="131"/>
      <c r="J53" s="131"/>
      <c r="K53" s="131"/>
      <c r="L53" s="131"/>
      <c r="M53" s="131"/>
      <c r="N53" s="131"/>
      <c r="O53" s="131"/>
      <c r="P53" s="131"/>
      <c r="Q53" s="131"/>
      <c r="R53" s="131"/>
      <c r="S53" s="131"/>
      <c r="T53" s="131"/>
      <c r="U53" s="131"/>
      <c r="V53" s="131"/>
    </row>
    <row r="54" spans="1:22" ht="68.400000000000006" x14ac:dyDescent="0.25">
      <c r="A54" s="132">
        <v>8</v>
      </c>
      <c r="B54" s="133">
        <v>8</v>
      </c>
      <c r="C54" s="134" t="s">
        <v>121</v>
      </c>
      <c r="D54" s="135" t="s">
        <v>95</v>
      </c>
      <c r="E54" s="136">
        <v>1010.59</v>
      </c>
      <c r="F54" s="137" t="s">
        <v>122</v>
      </c>
      <c r="G54" s="136">
        <v>5.16</v>
      </c>
      <c r="H54" s="136" t="s">
        <v>123</v>
      </c>
      <c r="I54" s="136" t="s">
        <v>124</v>
      </c>
      <c r="J54" s="136"/>
      <c r="K54" s="136" t="s">
        <v>125</v>
      </c>
      <c r="L54" s="137" t="s">
        <v>126</v>
      </c>
      <c r="M54" s="137"/>
      <c r="N54" s="137" t="s">
        <v>82</v>
      </c>
      <c r="O54" s="137"/>
      <c r="P54" s="137"/>
      <c r="Q54" s="137"/>
      <c r="R54" s="137"/>
      <c r="S54" s="137"/>
      <c r="T54" s="137"/>
      <c r="U54" s="137"/>
      <c r="V54" s="137"/>
    </row>
    <row r="55" spans="1:22" ht="57" x14ac:dyDescent="0.25">
      <c r="A55" s="132">
        <v>9</v>
      </c>
      <c r="B55" s="133">
        <v>9</v>
      </c>
      <c r="C55" s="134" t="s">
        <v>127</v>
      </c>
      <c r="D55" s="135" t="s">
        <v>115</v>
      </c>
      <c r="E55" s="136">
        <v>22.3</v>
      </c>
      <c r="F55" s="137" t="s">
        <v>128</v>
      </c>
      <c r="G55" s="136"/>
      <c r="H55" s="136">
        <v>22</v>
      </c>
      <c r="I55" s="136" t="s">
        <v>129</v>
      </c>
      <c r="J55" s="136"/>
      <c r="K55" s="136">
        <v>99</v>
      </c>
      <c r="L55" s="137" t="s">
        <v>130</v>
      </c>
      <c r="M55" s="137"/>
      <c r="N55" s="137" t="s">
        <v>89</v>
      </c>
      <c r="O55" s="137"/>
      <c r="P55" s="137"/>
      <c r="Q55" s="137"/>
      <c r="R55" s="137"/>
      <c r="S55" s="137"/>
      <c r="T55" s="137"/>
      <c r="U55" s="137"/>
      <c r="V55" s="137"/>
    </row>
    <row r="56" spans="1:22" ht="91.2" x14ac:dyDescent="0.25">
      <c r="A56" s="132">
        <v>10</v>
      </c>
      <c r="B56" s="133">
        <v>10</v>
      </c>
      <c r="C56" s="134" t="s">
        <v>131</v>
      </c>
      <c r="D56" s="135" t="s">
        <v>132</v>
      </c>
      <c r="E56" s="136">
        <v>4596.33</v>
      </c>
      <c r="F56" s="137" t="s">
        <v>133</v>
      </c>
      <c r="G56" s="136" t="s">
        <v>134</v>
      </c>
      <c r="H56" s="136" t="s">
        <v>135</v>
      </c>
      <c r="I56" s="136" t="s">
        <v>136</v>
      </c>
      <c r="J56" s="136">
        <v>1</v>
      </c>
      <c r="K56" s="136" t="s">
        <v>137</v>
      </c>
      <c r="L56" s="137" t="s">
        <v>138</v>
      </c>
      <c r="M56" s="137"/>
      <c r="N56" s="137" t="s">
        <v>82</v>
      </c>
      <c r="O56" s="137"/>
      <c r="P56" s="137"/>
      <c r="Q56" s="137"/>
      <c r="R56" s="137"/>
      <c r="S56" s="137"/>
      <c r="T56" s="137"/>
      <c r="U56" s="137"/>
      <c r="V56" s="137">
        <v>6</v>
      </c>
    </row>
    <row r="57" spans="1:22" ht="18.45" customHeight="1" x14ac:dyDescent="0.25">
      <c r="A57" s="130" t="s">
        <v>120</v>
      </c>
      <c r="B57" s="131"/>
      <c r="C57" s="131"/>
      <c r="D57" s="131"/>
      <c r="E57" s="131"/>
      <c r="F57" s="131"/>
      <c r="G57" s="131"/>
      <c r="H57" s="131"/>
      <c r="I57" s="131"/>
      <c r="J57" s="131"/>
      <c r="K57" s="131"/>
      <c r="L57" s="131"/>
      <c r="M57" s="131"/>
      <c r="N57" s="131"/>
      <c r="O57" s="131"/>
      <c r="P57" s="131"/>
      <c r="Q57" s="131"/>
      <c r="R57" s="131"/>
      <c r="S57" s="131"/>
      <c r="T57" s="131"/>
      <c r="U57" s="131"/>
      <c r="V57" s="131"/>
    </row>
    <row r="58" spans="1:22" ht="57" x14ac:dyDescent="0.25">
      <c r="A58" s="138">
        <v>11</v>
      </c>
      <c r="B58" s="139">
        <v>11</v>
      </c>
      <c r="C58" s="140" t="s">
        <v>139</v>
      </c>
      <c r="D58" s="141" t="s">
        <v>140</v>
      </c>
      <c r="E58" s="142">
        <v>508.07</v>
      </c>
      <c r="F58" s="143" t="s">
        <v>141</v>
      </c>
      <c r="G58" s="142">
        <v>1.03</v>
      </c>
      <c r="H58" s="142" t="s">
        <v>142</v>
      </c>
      <c r="I58" s="142" t="s">
        <v>143</v>
      </c>
      <c r="J58" s="142"/>
      <c r="K58" s="142" t="s">
        <v>144</v>
      </c>
      <c r="L58" s="143" t="s">
        <v>145</v>
      </c>
      <c r="M58" s="143"/>
      <c r="N58" s="143" t="s">
        <v>82</v>
      </c>
      <c r="O58" s="143"/>
      <c r="P58" s="143"/>
      <c r="Q58" s="143"/>
      <c r="R58" s="143"/>
      <c r="S58" s="143"/>
      <c r="T58" s="143"/>
      <c r="U58" s="143"/>
      <c r="V58" s="143"/>
    </row>
    <row r="59" spans="1:22" ht="19.350000000000001" customHeight="1" x14ac:dyDescent="0.25">
      <c r="A59" s="128" t="s">
        <v>146</v>
      </c>
      <c r="B59" s="129"/>
      <c r="C59" s="129"/>
      <c r="D59" s="129"/>
      <c r="E59" s="129"/>
      <c r="F59" s="129"/>
      <c r="G59" s="129"/>
      <c r="H59" s="129"/>
      <c r="I59" s="129"/>
      <c r="J59" s="129"/>
      <c r="K59" s="129"/>
      <c r="L59" s="129"/>
      <c r="M59" s="129"/>
      <c r="N59" s="129"/>
      <c r="O59" s="129"/>
      <c r="P59" s="129"/>
      <c r="Q59" s="129"/>
      <c r="R59" s="129"/>
      <c r="S59" s="129"/>
      <c r="T59" s="129"/>
      <c r="U59" s="129"/>
      <c r="V59" s="129"/>
    </row>
    <row r="60" spans="1:22" ht="18.45" customHeight="1" x14ac:dyDescent="0.25">
      <c r="A60" s="130" t="s">
        <v>147</v>
      </c>
      <c r="B60" s="131"/>
      <c r="C60" s="131"/>
      <c r="D60" s="131"/>
      <c r="E60" s="131"/>
      <c r="F60" s="131"/>
      <c r="G60" s="131"/>
      <c r="H60" s="131"/>
      <c r="I60" s="131"/>
      <c r="J60" s="131"/>
      <c r="K60" s="131"/>
      <c r="L60" s="131"/>
      <c r="M60" s="131"/>
      <c r="N60" s="131"/>
      <c r="O60" s="131"/>
      <c r="P60" s="131"/>
      <c r="Q60" s="131"/>
      <c r="R60" s="131"/>
      <c r="S60" s="131"/>
      <c r="T60" s="131"/>
      <c r="U60" s="131"/>
      <c r="V60" s="131"/>
    </row>
    <row r="61" spans="1:22" ht="79.8" x14ac:dyDescent="0.25">
      <c r="A61" s="132">
        <v>12</v>
      </c>
      <c r="B61" s="133">
        <v>12</v>
      </c>
      <c r="C61" s="134" t="s">
        <v>148</v>
      </c>
      <c r="D61" s="135" t="s">
        <v>149</v>
      </c>
      <c r="E61" s="136">
        <v>3591.9</v>
      </c>
      <c r="F61" s="137" t="s">
        <v>150</v>
      </c>
      <c r="G61" s="136" t="s">
        <v>151</v>
      </c>
      <c r="H61" s="136" t="s">
        <v>152</v>
      </c>
      <c r="I61" s="136" t="s">
        <v>153</v>
      </c>
      <c r="J61" s="136">
        <v>2</v>
      </c>
      <c r="K61" s="136" t="s">
        <v>154</v>
      </c>
      <c r="L61" s="137" t="s">
        <v>155</v>
      </c>
      <c r="M61" s="137"/>
      <c r="N61" s="137" t="s">
        <v>82</v>
      </c>
      <c r="O61" s="137"/>
      <c r="P61" s="137"/>
      <c r="Q61" s="137"/>
      <c r="R61" s="137"/>
      <c r="S61" s="137"/>
      <c r="T61" s="137"/>
      <c r="U61" s="137"/>
      <c r="V61" s="137" t="s">
        <v>124</v>
      </c>
    </row>
    <row r="62" spans="1:22" ht="18.45" customHeight="1" x14ac:dyDescent="0.25">
      <c r="A62" s="130" t="s">
        <v>107</v>
      </c>
      <c r="B62" s="131"/>
      <c r="C62" s="131"/>
      <c r="D62" s="131"/>
      <c r="E62" s="131"/>
      <c r="F62" s="131"/>
      <c r="G62" s="131"/>
      <c r="H62" s="131"/>
      <c r="I62" s="131"/>
      <c r="J62" s="131"/>
      <c r="K62" s="131"/>
      <c r="L62" s="131"/>
      <c r="M62" s="131"/>
      <c r="N62" s="131"/>
      <c r="O62" s="131"/>
      <c r="P62" s="131"/>
      <c r="Q62" s="131"/>
      <c r="R62" s="131"/>
      <c r="S62" s="131"/>
      <c r="T62" s="131"/>
      <c r="U62" s="131"/>
      <c r="V62" s="131"/>
    </row>
    <row r="63" spans="1:22" ht="68.400000000000006" x14ac:dyDescent="0.25">
      <c r="A63" s="132">
        <v>13</v>
      </c>
      <c r="B63" s="133">
        <v>13</v>
      </c>
      <c r="C63" s="134" t="s">
        <v>94</v>
      </c>
      <c r="D63" s="135" t="s">
        <v>95</v>
      </c>
      <c r="E63" s="136">
        <v>2250.2399999999998</v>
      </c>
      <c r="F63" s="137" t="s">
        <v>96</v>
      </c>
      <c r="G63" s="136" t="s">
        <v>97</v>
      </c>
      <c r="H63" s="136" t="s">
        <v>98</v>
      </c>
      <c r="I63" s="136" t="s">
        <v>99</v>
      </c>
      <c r="J63" s="136"/>
      <c r="K63" s="136" t="s">
        <v>100</v>
      </c>
      <c r="L63" s="137" t="s">
        <v>101</v>
      </c>
      <c r="M63" s="137"/>
      <c r="N63" s="137" t="s">
        <v>82</v>
      </c>
      <c r="O63" s="137"/>
      <c r="P63" s="137"/>
      <c r="Q63" s="137"/>
      <c r="R63" s="137"/>
      <c r="S63" s="137"/>
      <c r="T63" s="137"/>
      <c r="U63" s="137"/>
      <c r="V63" s="137"/>
    </row>
    <row r="64" spans="1:22" ht="18.45" customHeight="1" x14ac:dyDescent="0.25">
      <c r="A64" s="130" t="s">
        <v>72</v>
      </c>
      <c r="B64" s="131"/>
      <c r="C64" s="131"/>
      <c r="D64" s="131"/>
      <c r="E64" s="131"/>
      <c r="F64" s="131"/>
      <c r="G64" s="131"/>
      <c r="H64" s="131"/>
      <c r="I64" s="131"/>
      <c r="J64" s="131"/>
      <c r="K64" s="131"/>
      <c r="L64" s="131"/>
      <c r="M64" s="131"/>
      <c r="N64" s="131"/>
      <c r="O64" s="131"/>
      <c r="P64" s="131"/>
      <c r="Q64" s="131"/>
      <c r="R64" s="131"/>
      <c r="S64" s="131"/>
      <c r="T64" s="131"/>
      <c r="U64" s="131"/>
      <c r="V64" s="131"/>
    </row>
    <row r="65" spans="1:22" ht="68.400000000000006" x14ac:dyDescent="0.25">
      <c r="A65" s="138">
        <v>14</v>
      </c>
      <c r="B65" s="139">
        <v>14</v>
      </c>
      <c r="C65" s="140" t="s">
        <v>94</v>
      </c>
      <c r="D65" s="141" t="s">
        <v>95</v>
      </c>
      <c r="E65" s="142">
        <v>2250.2399999999998</v>
      </c>
      <c r="F65" s="143" t="s">
        <v>96</v>
      </c>
      <c r="G65" s="142" t="s">
        <v>97</v>
      </c>
      <c r="H65" s="142" t="s">
        <v>98</v>
      </c>
      <c r="I65" s="142" t="s">
        <v>99</v>
      </c>
      <c r="J65" s="142"/>
      <c r="K65" s="142" t="s">
        <v>100</v>
      </c>
      <c r="L65" s="143" t="s">
        <v>101</v>
      </c>
      <c r="M65" s="143"/>
      <c r="N65" s="143" t="s">
        <v>82</v>
      </c>
      <c r="O65" s="143"/>
      <c r="P65" s="143"/>
      <c r="Q65" s="143"/>
      <c r="R65" s="143"/>
      <c r="S65" s="143"/>
      <c r="T65" s="143"/>
      <c r="U65" s="143"/>
      <c r="V65" s="143"/>
    </row>
    <row r="66" spans="1:22" ht="34.200000000000003" x14ac:dyDescent="0.25">
      <c r="A66" s="144" t="s">
        <v>156</v>
      </c>
      <c r="B66" s="145"/>
      <c r="C66" s="145"/>
      <c r="D66" s="145"/>
      <c r="E66" s="145"/>
      <c r="F66" s="145"/>
      <c r="G66" s="145"/>
      <c r="H66" s="146">
        <v>548</v>
      </c>
      <c r="I66" s="146" t="s">
        <v>157</v>
      </c>
      <c r="J66" s="146" t="s">
        <v>158</v>
      </c>
      <c r="K66" s="146">
        <v>2270</v>
      </c>
      <c r="L66" s="146" t="s">
        <v>159</v>
      </c>
      <c r="M66" s="146"/>
      <c r="N66" s="146"/>
      <c r="O66" s="146"/>
      <c r="P66" s="146"/>
      <c r="Q66" s="146"/>
      <c r="R66" s="146"/>
      <c r="S66" s="146"/>
      <c r="T66" s="146"/>
      <c r="U66" s="146"/>
      <c r="V66" s="146" t="s">
        <v>160</v>
      </c>
    </row>
    <row r="67" spans="1:22" x14ac:dyDescent="0.25">
      <c r="A67" s="144" t="s">
        <v>161</v>
      </c>
      <c r="B67" s="145"/>
      <c r="C67" s="145"/>
      <c r="D67" s="145"/>
      <c r="E67" s="145"/>
      <c r="F67" s="145"/>
      <c r="G67" s="145"/>
      <c r="H67" s="146"/>
      <c r="I67" s="146"/>
      <c r="J67" s="146"/>
      <c r="K67" s="146"/>
      <c r="L67" s="146"/>
      <c r="M67" s="146"/>
      <c r="N67" s="146"/>
      <c r="O67" s="146"/>
      <c r="P67" s="146"/>
      <c r="Q67" s="146"/>
      <c r="R67" s="146"/>
      <c r="S67" s="146"/>
      <c r="T67" s="146"/>
      <c r="U67" s="146"/>
      <c r="V67" s="146"/>
    </row>
    <row r="68" spans="1:22" x14ac:dyDescent="0.25">
      <c r="A68" s="144" t="s">
        <v>162</v>
      </c>
      <c r="B68" s="145"/>
      <c r="C68" s="145"/>
      <c r="D68" s="145"/>
      <c r="E68" s="145"/>
      <c r="F68" s="145"/>
      <c r="G68" s="145"/>
      <c r="H68" s="146">
        <v>87</v>
      </c>
      <c r="I68" s="146"/>
      <c r="J68" s="146"/>
      <c r="K68" s="146">
        <v>991</v>
      </c>
      <c r="L68" s="146"/>
      <c r="M68" s="146"/>
      <c r="N68" s="146"/>
      <c r="O68" s="146"/>
      <c r="P68" s="146"/>
      <c r="Q68" s="146"/>
      <c r="R68" s="146"/>
      <c r="S68" s="146"/>
      <c r="T68" s="146"/>
      <c r="U68" s="146"/>
      <c r="V68" s="146"/>
    </row>
    <row r="69" spans="1:22" x14ac:dyDescent="0.25">
      <c r="A69" s="144" t="s">
        <v>163</v>
      </c>
      <c r="B69" s="145"/>
      <c r="C69" s="145"/>
      <c r="D69" s="145"/>
      <c r="E69" s="145"/>
      <c r="F69" s="145"/>
      <c r="G69" s="145"/>
      <c r="H69" s="146">
        <v>232</v>
      </c>
      <c r="I69" s="146"/>
      <c r="J69" s="146"/>
      <c r="K69" s="146">
        <v>778</v>
      </c>
      <c r="L69" s="146"/>
      <c r="M69" s="146"/>
      <c r="N69" s="146"/>
      <c r="O69" s="146"/>
      <c r="P69" s="146"/>
      <c r="Q69" s="146"/>
      <c r="R69" s="146"/>
      <c r="S69" s="146"/>
      <c r="T69" s="146"/>
      <c r="U69" s="146"/>
      <c r="V69" s="146"/>
    </row>
    <row r="70" spans="1:22" x14ac:dyDescent="0.25">
      <c r="A70" s="144" t="s">
        <v>164</v>
      </c>
      <c r="B70" s="145"/>
      <c r="C70" s="145"/>
      <c r="D70" s="145"/>
      <c r="E70" s="145"/>
      <c r="F70" s="145"/>
      <c r="G70" s="145"/>
      <c r="H70" s="146">
        <v>233</v>
      </c>
      <c r="I70" s="146"/>
      <c r="J70" s="146"/>
      <c r="K70" s="146">
        <v>545</v>
      </c>
      <c r="L70" s="146"/>
      <c r="M70" s="146"/>
      <c r="N70" s="146"/>
      <c r="O70" s="146"/>
      <c r="P70" s="146"/>
      <c r="Q70" s="146"/>
      <c r="R70" s="146"/>
      <c r="S70" s="146"/>
      <c r="T70" s="146"/>
      <c r="U70" s="146"/>
      <c r="V70" s="146"/>
    </row>
    <row r="71" spans="1:22" x14ac:dyDescent="0.25">
      <c r="A71" s="147" t="s">
        <v>165</v>
      </c>
      <c r="B71" s="148"/>
      <c r="C71" s="148"/>
      <c r="D71" s="148"/>
      <c r="E71" s="148"/>
      <c r="F71" s="148"/>
      <c r="G71" s="148"/>
      <c r="H71" s="149">
        <v>90</v>
      </c>
      <c r="I71" s="149"/>
      <c r="J71" s="149"/>
      <c r="K71" s="149">
        <v>875</v>
      </c>
      <c r="L71" s="149"/>
      <c r="M71" s="149"/>
      <c r="N71" s="149"/>
      <c r="O71" s="149"/>
      <c r="P71" s="149"/>
      <c r="Q71" s="149"/>
      <c r="R71" s="149"/>
      <c r="S71" s="149"/>
      <c r="T71" s="149"/>
      <c r="U71" s="149"/>
      <c r="V71" s="149"/>
    </row>
    <row r="72" spans="1:22" x14ac:dyDescent="0.25">
      <c r="A72" s="147" t="s">
        <v>166</v>
      </c>
      <c r="B72" s="148"/>
      <c r="C72" s="148"/>
      <c r="D72" s="148"/>
      <c r="E72" s="148"/>
      <c r="F72" s="148"/>
      <c r="G72" s="148"/>
      <c r="H72" s="149">
        <v>54</v>
      </c>
      <c r="I72" s="149"/>
      <c r="J72" s="149"/>
      <c r="K72" s="149">
        <v>484</v>
      </c>
      <c r="L72" s="149"/>
      <c r="M72" s="149"/>
      <c r="N72" s="149"/>
      <c r="O72" s="149"/>
      <c r="P72" s="149"/>
      <c r="Q72" s="149"/>
      <c r="R72" s="149"/>
      <c r="S72" s="149"/>
      <c r="T72" s="149"/>
      <c r="U72" s="149"/>
      <c r="V72" s="149"/>
    </row>
    <row r="73" spans="1:22" x14ac:dyDescent="0.25">
      <c r="A73" s="147" t="s">
        <v>167</v>
      </c>
      <c r="B73" s="148"/>
      <c r="C73" s="148"/>
      <c r="D73" s="148"/>
      <c r="E73" s="148"/>
      <c r="F73" s="148"/>
      <c r="G73" s="148"/>
      <c r="H73" s="149"/>
      <c r="I73" s="149"/>
      <c r="J73" s="149"/>
      <c r="K73" s="149"/>
      <c r="L73" s="149"/>
      <c r="M73" s="149"/>
      <c r="N73" s="149"/>
      <c r="O73" s="149"/>
      <c r="P73" s="149"/>
      <c r="Q73" s="149"/>
      <c r="R73" s="149"/>
      <c r="S73" s="149"/>
      <c r="T73" s="149"/>
      <c r="U73" s="149"/>
      <c r="V73" s="149"/>
    </row>
    <row r="74" spans="1:22" ht="30" customHeight="1" x14ac:dyDescent="0.25">
      <c r="A74" s="144" t="s">
        <v>168</v>
      </c>
      <c r="B74" s="145"/>
      <c r="C74" s="145"/>
      <c r="D74" s="145"/>
      <c r="E74" s="145"/>
      <c r="F74" s="145"/>
      <c r="G74" s="145"/>
      <c r="H74" s="146">
        <v>276</v>
      </c>
      <c r="I74" s="146"/>
      <c r="J74" s="146"/>
      <c r="K74" s="146">
        <v>911</v>
      </c>
      <c r="L74" s="146"/>
      <c r="M74" s="146"/>
      <c r="N74" s="146"/>
      <c r="O74" s="146"/>
      <c r="P74" s="146"/>
      <c r="Q74" s="146"/>
      <c r="R74" s="146"/>
      <c r="S74" s="146"/>
      <c r="T74" s="146"/>
      <c r="U74" s="146"/>
      <c r="V74" s="146"/>
    </row>
    <row r="75" spans="1:22" ht="30" customHeight="1" x14ac:dyDescent="0.25">
      <c r="A75" s="144" t="s">
        <v>169</v>
      </c>
      <c r="B75" s="145"/>
      <c r="C75" s="145"/>
      <c r="D75" s="145"/>
      <c r="E75" s="145"/>
      <c r="F75" s="145"/>
      <c r="G75" s="145"/>
      <c r="H75" s="146">
        <v>413</v>
      </c>
      <c r="I75" s="146"/>
      <c r="J75" s="146"/>
      <c r="K75" s="146">
        <v>2688</v>
      </c>
      <c r="L75" s="146"/>
      <c r="M75" s="146"/>
      <c r="N75" s="146"/>
      <c r="O75" s="146"/>
      <c r="P75" s="146"/>
      <c r="Q75" s="146"/>
      <c r="R75" s="146"/>
      <c r="S75" s="146"/>
      <c r="T75" s="146"/>
      <c r="U75" s="146"/>
      <c r="V75" s="146"/>
    </row>
    <row r="76" spans="1:22" ht="30" customHeight="1" x14ac:dyDescent="0.25">
      <c r="A76" s="144" t="s">
        <v>170</v>
      </c>
      <c r="B76" s="145"/>
      <c r="C76" s="145"/>
      <c r="D76" s="145"/>
      <c r="E76" s="145"/>
      <c r="F76" s="145"/>
      <c r="G76" s="145"/>
      <c r="H76" s="146">
        <v>3</v>
      </c>
      <c r="I76" s="146"/>
      <c r="J76" s="146"/>
      <c r="K76" s="146">
        <v>30</v>
      </c>
      <c r="L76" s="146"/>
      <c r="M76" s="146"/>
      <c r="N76" s="146"/>
      <c r="O76" s="146"/>
      <c r="P76" s="146"/>
      <c r="Q76" s="146"/>
      <c r="R76" s="146"/>
      <c r="S76" s="146"/>
      <c r="T76" s="146"/>
      <c r="U76" s="146"/>
      <c r="V76" s="146"/>
    </row>
    <row r="77" spans="1:22" x14ac:dyDescent="0.25">
      <c r="A77" s="144" t="s">
        <v>171</v>
      </c>
      <c r="B77" s="145"/>
      <c r="C77" s="145"/>
      <c r="D77" s="145"/>
      <c r="E77" s="145"/>
      <c r="F77" s="145"/>
      <c r="G77" s="145"/>
      <c r="H77" s="146">
        <v>692</v>
      </c>
      <c r="I77" s="146"/>
      <c r="J77" s="146"/>
      <c r="K77" s="146">
        <v>3629</v>
      </c>
      <c r="L77" s="146"/>
      <c r="M77" s="146"/>
      <c r="N77" s="146"/>
      <c r="O77" s="146"/>
      <c r="P77" s="146"/>
      <c r="Q77" s="146"/>
      <c r="R77" s="146"/>
      <c r="S77" s="146"/>
      <c r="T77" s="146"/>
      <c r="U77" s="146"/>
      <c r="V77" s="146"/>
    </row>
    <row r="78" spans="1:22" ht="30" customHeight="1" x14ac:dyDescent="0.25">
      <c r="A78" s="144" t="s">
        <v>172</v>
      </c>
      <c r="B78" s="145"/>
      <c r="C78" s="145"/>
      <c r="D78" s="145"/>
      <c r="E78" s="145"/>
      <c r="F78" s="145"/>
      <c r="G78" s="145"/>
      <c r="H78" s="146">
        <v>87.21</v>
      </c>
      <c r="I78" s="146"/>
      <c r="J78" s="146"/>
      <c r="K78" s="146">
        <v>270.25</v>
      </c>
      <c r="L78" s="146"/>
      <c r="M78" s="146"/>
      <c r="N78" s="146"/>
      <c r="O78" s="146"/>
      <c r="P78" s="146"/>
      <c r="Q78" s="146"/>
      <c r="R78" s="146"/>
      <c r="S78" s="146"/>
      <c r="T78" s="146"/>
      <c r="U78" s="146"/>
      <c r="V78" s="146"/>
    </row>
    <row r="79" spans="1:22" x14ac:dyDescent="0.25">
      <c r="A79" s="147" t="s">
        <v>173</v>
      </c>
      <c r="B79" s="148"/>
      <c r="C79" s="148"/>
      <c r="D79" s="148"/>
      <c r="E79" s="148"/>
      <c r="F79" s="148"/>
      <c r="G79" s="148"/>
      <c r="H79" s="149">
        <v>779.21</v>
      </c>
      <c r="I79" s="149"/>
      <c r="J79" s="149"/>
      <c r="K79" s="149">
        <v>3899.25</v>
      </c>
      <c r="L79" s="149"/>
      <c r="M79" s="149"/>
      <c r="N79" s="149"/>
      <c r="O79" s="149"/>
      <c r="P79" s="149"/>
      <c r="Q79" s="149"/>
      <c r="R79" s="149"/>
      <c r="S79" s="149"/>
      <c r="T79" s="149"/>
      <c r="U79" s="149"/>
      <c r="V79" s="149"/>
    </row>
    <row r="80" spans="1:22" x14ac:dyDescent="0.25">
      <c r="A80" s="50"/>
      <c r="B80" s="39"/>
      <c r="C80" s="48"/>
      <c r="D80" s="48"/>
      <c r="E80" s="48"/>
      <c r="F80" s="48"/>
      <c r="G80" s="48"/>
      <c r="H80" s="48"/>
      <c r="I80" s="48"/>
      <c r="J80" s="48"/>
      <c r="K80" s="48"/>
      <c r="L80" s="48"/>
      <c r="M80" s="48"/>
      <c r="N80" s="48"/>
      <c r="O80" s="48"/>
      <c r="P80" s="48"/>
      <c r="Q80" s="48"/>
      <c r="R80" s="48"/>
      <c r="S80" s="48"/>
      <c r="T80" s="48"/>
      <c r="U80" s="48"/>
      <c r="V80" s="48"/>
    </row>
    <row r="81" spans="1:22" x14ac:dyDescent="0.25">
      <c r="A81" s="50"/>
      <c r="B81" s="39"/>
      <c r="C81" s="73" t="s">
        <v>62</v>
      </c>
      <c r="D81" s="48"/>
      <c r="E81" s="48"/>
      <c r="F81" s="48"/>
      <c r="G81" s="48"/>
      <c r="H81" s="74">
        <f>IF(ISBLANK(Y30),"",ROUND(Z30/Y30,2)*100)</f>
        <v>103</v>
      </c>
      <c r="I81" s="48"/>
      <c r="J81" s="48"/>
      <c r="K81" s="74">
        <f>IF(ISBLANK(Y31),"",ROUND(Z31/Y31,2)*100)</f>
        <v>88</v>
      </c>
      <c r="L81" s="48"/>
      <c r="M81" s="48"/>
      <c r="N81" s="48"/>
      <c r="O81" s="48"/>
      <c r="P81" s="48"/>
      <c r="Q81" s="48"/>
      <c r="R81" s="48"/>
      <c r="S81" s="48"/>
      <c r="T81" s="48"/>
      <c r="U81" s="48"/>
      <c r="V81" s="48"/>
    </row>
    <row r="82" spans="1:22" x14ac:dyDescent="0.25">
      <c r="A82" s="50"/>
      <c r="B82" s="39"/>
      <c r="C82" s="73" t="s">
        <v>63</v>
      </c>
      <c r="D82" s="48"/>
      <c r="E82" s="48"/>
      <c r="F82" s="48"/>
      <c r="G82" s="48"/>
      <c r="H82" s="45">
        <f>IF(ISBLANK(Y30),"",ROUND(AA30/Y30,2)*100)</f>
        <v>62</v>
      </c>
      <c r="I82" s="48"/>
      <c r="J82" s="48"/>
      <c r="K82" s="45">
        <f>IF(ISBLANK(Y31),"",ROUND(AA31/Y31,2)*100)</f>
        <v>49</v>
      </c>
      <c r="L82" s="48"/>
      <c r="M82" s="48"/>
      <c r="N82" s="48"/>
      <c r="O82" s="48"/>
      <c r="P82" s="48"/>
      <c r="Q82" s="48"/>
      <c r="R82" s="48"/>
      <c r="S82" s="48"/>
      <c r="T82" s="48"/>
      <c r="U82" s="48"/>
      <c r="V82" s="48"/>
    </row>
    <row r="83" spans="1:22" x14ac:dyDescent="0.25">
      <c r="A83" s="28"/>
      <c r="B83" s="28"/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</row>
    <row r="84" spans="1:22" x14ac:dyDescent="0.25">
      <c r="B84" s="75" t="s">
        <v>69</v>
      </c>
      <c r="C84" s="29"/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29"/>
      <c r="O84" s="29"/>
      <c r="P84" s="29"/>
      <c r="Q84" s="29"/>
      <c r="R84" s="29"/>
      <c r="S84" s="29"/>
      <c r="T84" s="29"/>
      <c r="U84" s="29"/>
      <c r="V84" s="29"/>
    </row>
    <row r="85" spans="1:22" x14ac:dyDescent="0.25">
      <c r="B85" s="39"/>
      <c r="C85" s="29"/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29"/>
      <c r="O85" s="29"/>
      <c r="P85" s="29"/>
      <c r="Q85" s="29"/>
      <c r="R85" s="29"/>
      <c r="S85" s="29"/>
      <c r="T85" s="29"/>
      <c r="U85" s="29"/>
      <c r="V85" s="29"/>
    </row>
    <row r="86" spans="1:22" x14ac:dyDescent="0.25">
      <c r="B86" s="75" t="s">
        <v>70</v>
      </c>
      <c r="C86" s="29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</row>
    <row r="87" spans="1:22" x14ac:dyDescent="0.25">
      <c r="B87" s="46"/>
      <c r="C87" s="39"/>
      <c r="D87" s="39"/>
      <c r="E87" s="39"/>
      <c r="F87" s="39"/>
      <c r="G87" s="39"/>
      <c r="H87" s="39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9"/>
      <c r="V87" s="39"/>
    </row>
    <row r="89" spans="1:22" x14ac:dyDescent="0.25">
      <c r="C89" s="49"/>
      <c r="D89" s="49"/>
      <c r="E89" s="49"/>
      <c r="F89" s="49"/>
      <c r="G89" s="49"/>
    </row>
    <row r="90" spans="1:22" x14ac:dyDescent="0.25">
      <c r="C90" s="49"/>
      <c r="D90" s="49"/>
      <c r="E90" s="49"/>
      <c r="F90" s="49"/>
      <c r="G90" s="49"/>
    </row>
    <row r="91" spans="1:22" x14ac:dyDescent="0.25">
      <c r="C91" s="49"/>
      <c r="D91" s="49"/>
      <c r="E91" s="49"/>
      <c r="F91" s="49"/>
      <c r="G91" s="49"/>
    </row>
    <row r="92" spans="1:22" x14ac:dyDescent="0.25">
      <c r="C92" s="49"/>
      <c r="D92" s="49"/>
      <c r="E92" s="49"/>
      <c r="F92" s="49"/>
      <c r="G92" s="49"/>
    </row>
    <row r="93" spans="1:22" x14ac:dyDescent="0.25">
      <c r="C93" s="49"/>
      <c r="D93" s="49"/>
      <c r="E93" s="49"/>
      <c r="F93" s="49"/>
      <c r="G93" s="49"/>
    </row>
    <row r="94" spans="1:22" x14ac:dyDescent="0.25">
      <c r="C94" s="49"/>
      <c r="D94" s="49"/>
      <c r="E94" s="49"/>
      <c r="F94" s="49"/>
      <c r="G94" s="49"/>
    </row>
    <row r="95" spans="1:22" x14ac:dyDescent="0.25">
      <c r="C95" s="49"/>
      <c r="D95" s="49"/>
      <c r="E95" s="49"/>
      <c r="F95" s="49"/>
      <c r="G95" s="49"/>
    </row>
    <row r="96" spans="1:22" x14ac:dyDescent="0.25">
      <c r="C96" s="49"/>
      <c r="D96" s="49"/>
      <c r="E96" s="49"/>
      <c r="F96" s="49"/>
      <c r="G96" s="49"/>
    </row>
    <row r="97" spans="3:7" x14ac:dyDescent="0.25">
      <c r="C97" s="49"/>
      <c r="D97" s="49"/>
      <c r="E97" s="49"/>
      <c r="F97" s="49"/>
      <c r="G97" s="49"/>
    </row>
    <row r="98" spans="3:7" x14ac:dyDescent="0.25">
      <c r="C98" s="49"/>
      <c r="D98" s="49"/>
      <c r="E98" s="49"/>
      <c r="F98" s="49"/>
      <c r="G98" s="49"/>
    </row>
    <row r="99" spans="3:7" x14ac:dyDescent="0.25">
      <c r="C99" s="49"/>
      <c r="D99" s="49"/>
      <c r="E99" s="49"/>
      <c r="F99" s="49"/>
      <c r="G99" s="49"/>
    </row>
    <row r="100" spans="3:7" x14ac:dyDescent="0.25">
      <c r="C100" s="49"/>
      <c r="D100" s="49"/>
      <c r="E100" s="49"/>
      <c r="F100" s="49"/>
      <c r="G100" s="49"/>
    </row>
  </sheetData>
  <mergeCells count="58">
    <mergeCell ref="A78:G78"/>
    <mergeCell ref="A79:G79"/>
    <mergeCell ref="A72:G72"/>
    <mergeCell ref="A73:G73"/>
    <mergeCell ref="A74:G74"/>
    <mergeCell ref="A75:G75"/>
    <mergeCell ref="A76:G76"/>
    <mergeCell ref="A77:G77"/>
    <mergeCell ref="A66:G66"/>
    <mergeCell ref="A67:G67"/>
    <mergeCell ref="A68:G68"/>
    <mergeCell ref="A69:G69"/>
    <mergeCell ref="A70:G70"/>
    <mergeCell ref="A71:G71"/>
    <mergeCell ref="A53:V53"/>
    <mergeCell ref="A57:V57"/>
    <mergeCell ref="A59:V59"/>
    <mergeCell ref="A60:V60"/>
    <mergeCell ref="A62:V62"/>
    <mergeCell ref="A64:V64"/>
    <mergeCell ref="A40:V40"/>
    <mergeCell ref="A41:V41"/>
    <mergeCell ref="A45:V45"/>
    <mergeCell ref="A48:V48"/>
    <mergeCell ref="A49:V49"/>
    <mergeCell ref="A52:V52"/>
    <mergeCell ref="A36:B36"/>
    <mergeCell ref="B37:B38"/>
    <mergeCell ref="A37:A38"/>
    <mergeCell ref="H17:I18"/>
    <mergeCell ref="J17:K18"/>
    <mergeCell ref="L17:V17"/>
    <mergeCell ref="H19:I19"/>
    <mergeCell ref="J19:K19"/>
    <mergeCell ref="H31:I31"/>
    <mergeCell ref="K31:L31"/>
    <mergeCell ref="B21:V21"/>
    <mergeCell ref="B22:V22"/>
    <mergeCell ref="B23:V23"/>
    <mergeCell ref="K37:K38"/>
    <mergeCell ref="H36:J36"/>
    <mergeCell ref="H26:J26"/>
    <mergeCell ref="H30:I30"/>
    <mergeCell ref="K27:L27"/>
    <mergeCell ref="K30:L30"/>
    <mergeCell ref="H28:I28"/>
    <mergeCell ref="H29:I29"/>
    <mergeCell ref="K28:L28"/>
    <mergeCell ref="K29:L29"/>
    <mergeCell ref="B24:V24"/>
    <mergeCell ref="K26:V26"/>
    <mergeCell ref="H27:I27"/>
    <mergeCell ref="C36:C38"/>
    <mergeCell ref="D36:D38"/>
    <mergeCell ref="E36:G36"/>
    <mergeCell ref="E37:E38"/>
    <mergeCell ref="K36:V36"/>
    <mergeCell ref="H37:H38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89" r:id="rId4" name="Button 129">
              <controlPr defaultSize="0" print="0" autoFill="0" autoPict="0" macro="[0]!Лист1.AddGIR">
                <anchor moveWithCells="1" sizeWithCells="1">
                  <from>
                    <xdr:col>0</xdr:col>
                    <xdr:colOff>251460</xdr:colOff>
                    <xdr:row>29</xdr:row>
                    <xdr:rowOff>45720</xdr:rowOff>
                  </from>
                  <to>
                    <xdr:col>2</xdr:col>
                    <xdr:colOff>891540</xdr:colOff>
                    <xdr:row>31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2:W87"/>
  <sheetViews>
    <sheetView showGridLines="0" topLeftCell="A6" zoomScaleNormal="100" workbookViewId="0">
      <selection activeCell="A27" sqref="A27:A29"/>
    </sheetView>
  </sheetViews>
  <sheetFormatPr defaultColWidth="9.109375" defaultRowHeight="13.2" x14ac:dyDescent="0.25"/>
  <cols>
    <col min="1" max="1" width="6" style="24" customWidth="1"/>
    <col min="2" max="2" width="16" style="24" customWidth="1"/>
    <col min="3" max="3" width="33.5546875" style="24" customWidth="1"/>
    <col min="4" max="6" width="11.5546875" style="24" customWidth="1"/>
    <col min="7" max="7" width="12.6640625" style="24" customWidth="1"/>
    <col min="8" max="10" width="11.5546875" style="24" customWidth="1"/>
    <col min="11" max="11" width="12.6640625" style="24" customWidth="1"/>
    <col min="12" max="12" width="12.6640625" style="24" hidden="1" customWidth="1"/>
    <col min="13" max="13" width="11.33203125" style="24" customWidth="1"/>
    <col min="14" max="14" width="15.33203125" style="24" customWidth="1"/>
    <col min="15" max="16" width="9.109375" style="24" hidden="1" customWidth="1"/>
    <col min="17" max="16384" width="9.109375" style="24"/>
  </cols>
  <sheetData>
    <row r="2" spans="1:23" s="25" customFormat="1" x14ac:dyDescent="0.25">
      <c r="A2" s="30" t="s">
        <v>174</v>
      </c>
      <c r="B2" s="29"/>
      <c r="C2" s="29"/>
      <c r="D2" s="29"/>
      <c r="L2" s="52"/>
    </row>
    <row r="3" spans="1:23" s="25" customFormat="1" x14ac:dyDescent="0.25">
      <c r="A3" s="28"/>
      <c r="B3" s="29"/>
      <c r="C3" s="29"/>
      <c r="D3" s="29"/>
      <c r="L3" s="52"/>
    </row>
    <row r="4" spans="1:23" s="25" customFormat="1" x14ac:dyDescent="0.25">
      <c r="A4" s="30" t="s">
        <v>2</v>
      </c>
      <c r="B4" s="29"/>
      <c r="C4" s="29"/>
      <c r="D4" s="29"/>
      <c r="L4" s="52"/>
    </row>
    <row r="5" spans="1:23" s="25" customFormat="1" ht="13.8" x14ac:dyDescent="0.25">
      <c r="A5" s="123" t="s">
        <v>36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1.4" x14ac:dyDescent="0.2">
      <c r="A6" s="93" t="s">
        <v>33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1.4" x14ac:dyDescent="0.2">
      <c r="A7" s="93" t="s">
        <v>68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1.4" x14ac:dyDescent="0.2">
      <c r="A8" s="88" t="s">
        <v>3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 x14ac:dyDescent="0.25">
      <c r="L9" s="52"/>
    </row>
    <row r="10" spans="1:23" s="25" customFormat="1" ht="12.75" customHeight="1" x14ac:dyDescent="0.2">
      <c r="G10" s="118" t="s">
        <v>19</v>
      </c>
      <c r="H10" s="119"/>
      <c r="I10" s="119"/>
      <c r="J10" s="118" t="s">
        <v>20</v>
      </c>
      <c r="K10" s="119"/>
      <c r="L10" s="119"/>
      <c r="M10" s="120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 x14ac:dyDescent="0.25">
      <c r="D11" s="28" t="s">
        <v>4</v>
      </c>
      <c r="G11" s="84">
        <f>779.21/1000</f>
        <v>0.77921000000000007</v>
      </c>
      <c r="H11" s="85"/>
      <c r="I11" s="55" t="s">
        <v>5</v>
      </c>
      <c r="J11" s="86">
        <f>3899.25/1000</f>
        <v>3.8992499999999999</v>
      </c>
      <c r="K11" s="87"/>
      <c r="L11" s="56"/>
      <c r="M11" s="35" t="s">
        <v>5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 x14ac:dyDescent="0.25">
      <c r="D12" s="37" t="s">
        <v>34</v>
      </c>
      <c r="F12" s="38"/>
      <c r="G12" s="84">
        <f>0/1000</f>
        <v>0</v>
      </c>
      <c r="H12" s="85"/>
      <c r="I12" s="55" t="s">
        <v>5</v>
      </c>
      <c r="J12" s="86">
        <f>0/1000</f>
        <v>0</v>
      </c>
      <c r="K12" s="87"/>
      <c r="L12" s="56"/>
      <c r="M12" s="35" t="s">
        <v>5</v>
      </c>
      <c r="N12" s="57"/>
      <c r="O12" s="57"/>
      <c r="P12" s="57"/>
      <c r="Q12" s="57"/>
      <c r="R12" s="57"/>
      <c r="S12" s="57"/>
      <c r="T12" s="57"/>
    </row>
    <row r="13" spans="1:23" s="25" customFormat="1" x14ac:dyDescent="0.25">
      <c r="D13" s="37" t="s">
        <v>35</v>
      </c>
      <c r="F13" s="38"/>
      <c r="G13" s="121">
        <f>0/1000</f>
        <v>0</v>
      </c>
      <c r="H13" s="122"/>
      <c r="I13" s="55" t="s">
        <v>5</v>
      </c>
      <c r="J13" s="86">
        <f>0/1000</f>
        <v>0</v>
      </c>
      <c r="K13" s="87"/>
      <c r="L13" s="56"/>
      <c r="M13" s="35" t="s">
        <v>5</v>
      </c>
      <c r="N13" s="57"/>
      <c r="O13" s="57"/>
      <c r="P13" s="57"/>
      <c r="Q13" s="57"/>
      <c r="R13" s="57"/>
      <c r="S13" s="57"/>
      <c r="T13" s="57"/>
    </row>
    <row r="14" spans="1:23" s="25" customFormat="1" x14ac:dyDescent="0.25">
      <c r="D14" s="28" t="s">
        <v>6</v>
      </c>
      <c r="G14" s="84">
        <f>(O14+O15)/1000</f>
        <v>7.7700000000000009E-3</v>
      </c>
      <c r="H14" s="85"/>
      <c r="I14" s="55" t="s">
        <v>7</v>
      </c>
      <c r="J14" s="86">
        <f>(P14+P15)/1000</f>
        <v>7.7700000000000009E-3</v>
      </c>
      <c r="K14" s="87"/>
      <c r="L14" s="58">
        <v>83</v>
      </c>
      <c r="M14" s="35" t="s">
        <v>7</v>
      </c>
      <c r="N14" s="57"/>
      <c r="O14" s="26">
        <v>7.48</v>
      </c>
      <c r="P14" s="27">
        <v>7.48</v>
      </c>
      <c r="Q14" s="57"/>
      <c r="R14" s="57"/>
      <c r="S14" s="57"/>
      <c r="T14" s="57"/>
      <c r="U14" s="57"/>
      <c r="V14" s="57"/>
      <c r="W14" s="31"/>
    </row>
    <row r="15" spans="1:23" s="25" customFormat="1" x14ac:dyDescent="0.25">
      <c r="D15" s="28" t="s">
        <v>8</v>
      </c>
      <c r="G15" s="116">
        <f>87/1000</f>
        <v>8.6999999999999994E-2</v>
      </c>
      <c r="H15" s="117"/>
      <c r="I15" s="55" t="s">
        <v>5</v>
      </c>
      <c r="J15" s="86">
        <f>991/1000</f>
        <v>0.99099999999999999</v>
      </c>
      <c r="K15" s="87"/>
      <c r="L15" s="59">
        <v>947</v>
      </c>
      <c r="M15" s="35" t="s">
        <v>5</v>
      </c>
      <c r="N15" s="57"/>
      <c r="O15" s="26">
        <v>0.28999999999999998</v>
      </c>
      <c r="P15" s="27">
        <v>0.28999999999999998</v>
      </c>
      <c r="Q15" s="57"/>
      <c r="R15" s="57"/>
      <c r="S15" s="57"/>
      <c r="T15" s="57"/>
      <c r="U15" s="57"/>
      <c r="V15" s="57"/>
      <c r="W15" s="31"/>
    </row>
    <row r="16" spans="1:23" s="25" customFormat="1" x14ac:dyDescent="0.25">
      <c r="F16" s="29"/>
      <c r="G16" s="40"/>
      <c r="H16" s="40"/>
      <c r="I16" s="41"/>
      <c r="J16" s="60"/>
      <c r="K16" s="60"/>
      <c r="L16" s="58">
        <v>4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 x14ac:dyDescent="0.25">
      <c r="B17" s="29"/>
      <c r="C17" s="29"/>
      <c r="D17" s="29"/>
      <c r="F17" s="38"/>
      <c r="G17" s="43"/>
      <c r="H17" s="43"/>
      <c r="I17" s="44"/>
      <c r="J17" s="45"/>
      <c r="K17" s="45"/>
      <c r="L17" s="59">
        <v>44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1.4" x14ac:dyDescent="0.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8" thickBot="1" x14ac:dyDescent="0.3">
      <c r="A19" s="46"/>
      <c r="L19" s="52"/>
    </row>
    <row r="20" spans="1:23" s="33" customFormat="1" ht="23.25" customHeight="1" thickBot="1" x14ac:dyDescent="0.3">
      <c r="A20" s="76" t="s">
        <v>9</v>
      </c>
      <c r="B20" s="76" t="s">
        <v>0</v>
      </c>
      <c r="C20" s="76" t="s">
        <v>21</v>
      </c>
      <c r="D20" s="62" t="s">
        <v>22</v>
      </c>
      <c r="E20" s="76" t="s">
        <v>23</v>
      </c>
      <c r="F20" s="109" t="s">
        <v>24</v>
      </c>
      <c r="G20" s="110"/>
      <c r="H20" s="109" t="s">
        <v>25</v>
      </c>
      <c r="I20" s="113"/>
      <c r="J20" s="113"/>
      <c r="K20" s="110"/>
      <c r="L20" s="63"/>
      <c r="M20" s="76" t="s">
        <v>26</v>
      </c>
      <c r="N20" s="76" t="s">
        <v>27</v>
      </c>
    </row>
    <row r="21" spans="1:23" s="33" customFormat="1" ht="19.5" customHeight="1" thickBot="1" x14ac:dyDescent="0.3">
      <c r="A21" s="77"/>
      <c r="B21" s="77"/>
      <c r="C21" s="77"/>
      <c r="D21" s="76" t="s">
        <v>32</v>
      </c>
      <c r="E21" s="77"/>
      <c r="F21" s="111"/>
      <c r="G21" s="112"/>
      <c r="H21" s="114" t="s">
        <v>28</v>
      </c>
      <c r="I21" s="115"/>
      <c r="J21" s="114" t="s">
        <v>29</v>
      </c>
      <c r="K21" s="115"/>
      <c r="L21" s="64"/>
      <c r="M21" s="77"/>
      <c r="N21" s="77"/>
    </row>
    <row r="22" spans="1:23" s="33" customFormat="1" ht="19.5" customHeight="1" x14ac:dyDescent="0.25">
      <c r="A22" s="77"/>
      <c r="B22" s="77"/>
      <c r="C22" s="77"/>
      <c r="D22" s="77"/>
      <c r="E22" s="77"/>
      <c r="F22" s="65" t="s">
        <v>30</v>
      </c>
      <c r="G22" s="65" t="s">
        <v>31</v>
      </c>
      <c r="H22" s="65" t="s">
        <v>30</v>
      </c>
      <c r="I22" s="65" t="s">
        <v>31</v>
      </c>
      <c r="J22" s="65" t="s">
        <v>30</v>
      </c>
      <c r="K22" s="65" t="s">
        <v>31</v>
      </c>
      <c r="L22" s="64"/>
      <c r="M22" s="77"/>
      <c r="N22" s="77"/>
    </row>
    <row r="23" spans="1:23" x14ac:dyDescent="0.25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 x14ac:dyDescent="0.25">
      <c r="A24" s="150" t="s">
        <v>175</v>
      </c>
      <c r="B24" s="151"/>
      <c r="C24" s="151"/>
      <c r="D24" s="151"/>
      <c r="E24" s="151"/>
      <c r="F24" s="151"/>
      <c r="G24" s="151"/>
      <c r="H24" s="151"/>
      <c r="I24" s="151"/>
      <c r="J24" s="151"/>
      <c r="K24" s="151"/>
      <c r="L24" s="151"/>
      <c r="M24" s="151"/>
      <c r="N24" s="151"/>
    </row>
    <row r="25" spans="1:23" ht="19.350000000000001" customHeight="1" x14ac:dyDescent="0.25">
      <c r="A25" s="128" t="s">
        <v>176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</row>
    <row r="26" spans="1:23" s="29" customFormat="1" ht="22.8" x14ac:dyDescent="0.25">
      <c r="A26" s="152">
        <v>1</v>
      </c>
      <c r="B26" s="153" t="s">
        <v>177</v>
      </c>
      <c r="C26" s="134" t="s">
        <v>178</v>
      </c>
      <c r="D26" s="154" t="s">
        <v>179</v>
      </c>
      <c r="E26" s="155">
        <v>0.97</v>
      </c>
      <c r="F26" s="136" t="s">
        <v>180</v>
      </c>
      <c r="G26" s="136">
        <v>10.02</v>
      </c>
      <c r="H26" s="156"/>
      <c r="I26" s="156"/>
      <c r="J26" s="136" t="s">
        <v>181</v>
      </c>
      <c r="K26" s="136">
        <v>110.49</v>
      </c>
      <c r="L26" s="157"/>
      <c r="M26" s="156">
        <f>IF(ISNUMBER(K26/G26),IF(NOT(K26/G26=0),K26/G26, " "), " ")</f>
        <v>11.026946107784431</v>
      </c>
      <c r="N26" s="154"/>
    </row>
    <row r="27" spans="1:23" s="29" customFormat="1" ht="22.8" x14ac:dyDescent="0.25">
      <c r="A27" s="152">
        <v>2</v>
      </c>
      <c r="B27" s="153" t="s">
        <v>182</v>
      </c>
      <c r="C27" s="134" t="s">
        <v>183</v>
      </c>
      <c r="D27" s="154" t="s">
        <v>179</v>
      </c>
      <c r="E27" s="155">
        <v>0.13</v>
      </c>
      <c r="F27" s="136" t="s">
        <v>184</v>
      </c>
      <c r="G27" s="136">
        <v>1.4</v>
      </c>
      <c r="H27" s="156"/>
      <c r="I27" s="156"/>
      <c r="J27" s="136" t="s">
        <v>185</v>
      </c>
      <c r="K27" s="136">
        <v>15.45</v>
      </c>
      <c r="L27" s="157"/>
      <c r="M27" s="156">
        <f>IF(ISNUMBER(K27/G27),IF(NOT(K27/G27=0),K27/G27, " "), " ")</f>
        <v>11.035714285714286</v>
      </c>
      <c r="N27" s="154"/>
    </row>
    <row r="28" spans="1:23" s="29" customFormat="1" ht="22.8" x14ac:dyDescent="0.25">
      <c r="A28" s="152">
        <v>3</v>
      </c>
      <c r="B28" s="153" t="s">
        <v>186</v>
      </c>
      <c r="C28" s="134" t="s">
        <v>187</v>
      </c>
      <c r="D28" s="154" t="s">
        <v>179</v>
      </c>
      <c r="E28" s="155">
        <v>2.95</v>
      </c>
      <c r="F28" s="136" t="s">
        <v>188</v>
      </c>
      <c r="G28" s="136">
        <v>33.04</v>
      </c>
      <c r="H28" s="156"/>
      <c r="I28" s="156"/>
      <c r="J28" s="136" t="s">
        <v>189</v>
      </c>
      <c r="K28" s="136">
        <v>364.09</v>
      </c>
      <c r="L28" s="157"/>
      <c r="M28" s="156">
        <f>IF(ISNUMBER(K28/G28),IF(NOT(K28/G28=0),K28/G28, " "), " ")</f>
        <v>11.019673123486683</v>
      </c>
      <c r="N28" s="154"/>
    </row>
    <row r="29" spans="1:23" s="29" customFormat="1" ht="22.8" x14ac:dyDescent="0.25">
      <c r="A29" s="152">
        <v>4</v>
      </c>
      <c r="B29" s="153" t="s">
        <v>190</v>
      </c>
      <c r="C29" s="134" t="s">
        <v>191</v>
      </c>
      <c r="D29" s="154" t="s">
        <v>179</v>
      </c>
      <c r="E29" s="155">
        <v>1.84</v>
      </c>
      <c r="F29" s="136" t="s">
        <v>192</v>
      </c>
      <c r="G29" s="136">
        <v>21.1</v>
      </c>
      <c r="H29" s="156"/>
      <c r="I29" s="156"/>
      <c r="J29" s="136" t="s">
        <v>193</v>
      </c>
      <c r="K29" s="136">
        <v>232.52</v>
      </c>
      <c r="L29" s="157"/>
      <c r="M29" s="156">
        <f>IF(ISNUMBER(K29/G29),IF(NOT(K29/G29=0),K29/G29, " "), " ")</f>
        <v>11.019905213270142</v>
      </c>
      <c r="N29" s="154"/>
    </row>
    <row r="30" spans="1:23" ht="22.8" x14ac:dyDescent="0.25">
      <c r="A30" s="152">
        <v>5</v>
      </c>
      <c r="B30" s="153" t="s">
        <v>194</v>
      </c>
      <c r="C30" s="134" t="s">
        <v>195</v>
      </c>
      <c r="D30" s="154" t="s">
        <v>179</v>
      </c>
      <c r="E30" s="155">
        <v>0.87</v>
      </c>
      <c r="F30" s="136" t="s">
        <v>196</v>
      </c>
      <c r="G30" s="136">
        <v>10.47</v>
      </c>
      <c r="H30" s="156"/>
      <c r="I30" s="156"/>
      <c r="J30" s="136" t="s">
        <v>197</v>
      </c>
      <c r="K30" s="136">
        <v>115.29</v>
      </c>
      <c r="L30" s="157"/>
      <c r="M30" s="156">
        <f>IF(ISNUMBER(K30/G30),IF(NOT(K30/G30=0),K30/G30, " "), " ")</f>
        <v>11.011461318051575</v>
      </c>
      <c r="N30" s="154"/>
    </row>
    <row r="31" spans="1:23" ht="22.8" x14ac:dyDescent="0.25">
      <c r="A31" s="152">
        <v>6</v>
      </c>
      <c r="B31" s="153" t="s">
        <v>198</v>
      </c>
      <c r="C31" s="134" t="s">
        <v>199</v>
      </c>
      <c r="D31" s="154" t="s">
        <v>179</v>
      </c>
      <c r="E31" s="155">
        <v>0.72</v>
      </c>
      <c r="F31" s="136" t="s">
        <v>200</v>
      </c>
      <c r="G31" s="136">
        <v>10.26</v>
      </c>
      <c r="H31" s="156"/>
      <c r="I31" s="156"/>
      <c r="J31" s="136" t="s">
        <v>201</v>
      </c>
      <c r="K31" s="136">
        <v>113.08</v>
      </c>
      <c r="L31" s="157"/>
      <c r="M31" s="156">
        <f>IF(ISNUMBER(K31/G31),IF(NOT(K31/G31=0),K31/G31, " "), " ")</f>
        <v>11.021442495126706</v>
      </c>
      <c r="N31" s="154"/>
    </row>
    <row r="32" spans="1:23" ht="22.8" x14ac:dyDescent="0.25">
      <c r="A32" s="152">
        <v>7</v>
      </c>
      <c r="B32" s="153">
        <v>2</v>
      </c>
      <c r="C32" s="134" t="s">
        <v>202</v>
      </c>
      <c r="D32" s="154" t="s">
        <v>179</v>
      </c>
      <c r="E32" s="155">
        <v>0.28999999999999998</v>
      </c>
      <c r="F32" s="136" t="s">
        <v>203</v>
      </c>
      <c r="G32" s="136"/>
      <c r="H32" s="156"/>
      <c r="I32" s="156"/>
      <c r="J32" s="136" t="s">
        <v>203</v>
      </c>
      <c r="K32" s="136"/>
      <c r="L32" s="157"/>
      <c r="M32" s="156" t="str">
        <f>IF(ISNUMBER(K32/G32),IF(NOT(K32/G32=0),K32/G32, " "), " ")</f>
        <v xml:space="preserve"> </v>
      </c>
      <c r="N32" s="154"/>
    </row>
    <row r="33" spans="1:14" ht="19.350000000000001" customHeight="1" x14ac:dyDescent="0.25">
      <c r="A33" s="128" t="s">
        <v>204</v>
      </c>
      <c r="B33" s="129"/>
      <c r="C33" s="129"/>
      <c r="D33" s="129"/>
      <c r="E33" s="129"/>
      <c r="F33" s="129"/>
      <c r="G33" s="129"/>
      <c r="H33" s="129"/>
      <c r="I33" s="129"/>
      <c r="J33" s="129"/>
      <c r="K33" s="129"/>
      <c r="L33" s="129"/>
      <c r="M33" s="129"/>
      <c r="N33" s="129"/>
    </row>
    <row r="34" spans="1:14" ht="22.8" x14ac:dyDescent="0.25">
      <c r="A34" s="152">
        <v>8</v>
      </c>
      <c r="B34" s="153">
        <v>30954</v>
      </c>
      <c r="C34" s="134" t="s">
        <v>205</v>
      </c>
      <c r="D34" s="154" t="s">
        <v>206</v>
      </c>
      <c r="E34" s="155">
        <v>0.01</v>
      </c>
      <c r="F34" s="136" t="s">
        <v>207</v>
      </c>
      <c r="G34" s="136">
        <v>0.34</v>
      </c>
      <c r="H34" s="156"/>
      <c r="I34" s="156"/>
      <c r="J34" s="136" t="s">
        <v>208</v>
      </c>
      <c r="K34" s="136">
        <v>1.55</v>
      </c>
      <c r="L34" s="157"/>
      <c r="M34" s="156">
        <f>IF(ISNUMBER(K34/G34),IF(NOT(K34/G34=0),K34/G34, " "), " ")</f>
        <v>4.5588235294117645</v>
      </c>
      <c r="N34" s="154" t="s">
        <v>209</v>
      </c>
    </row>
    <row r="35" spans="1:14" ht="22.8" x14ac:dyDescent="0.25">
      <c r="A35" s="152">
        <v>9</v>
      </c>
      <c r="B35" s="153">
        <v>40502</v>
      </c>
      <c r="C35" s="134" t="s">
        <v>210</v>
      </c>
      <c r="D35" s="154" t="s">
        <v>206</v>
      </c>
      <c r="E35" s="155">
        <v>0.21</v>
      </c>
      <c r="F35" s="136" t="s">
        <v>211</v>
      </c>
      <c r="G35" s="136">
        <v>1.64</v>
      </c>
      <c r="H35" s="156"/>
      <c r="I35" s="156"/>
      <c r="J35" s="136" t="s">
        <v>212</v>
      </c>
      <c r="K35" s="136">
        <v>9.4499999999999993</v>
      </c>
      <c r="L35" s="157"/>
      <c r="M35" s="156">
        <f>IF(ISNUMBER(K35/G35),IF(NOT(K35/G35=0),K35/G35, " "), " ")</f>
        <v>5.7621951219512191</v>
      </c>
      <c r="N35" s="154" t="s">
        <v>213</v>
      </c>
    </row>
    <row r="36" spans="1:14" ht="22.8" x14ac:dyDescent="0.25">
      <c r="A36" s="152">
        <v>10</v>
      </c>
      <c r="B36" s="153">
        <v>40504</v>
      </c>
      <c r="C36" s="134" t="s">
        <v>214</v>
      </c>
      <c r="D36" s="154" t="s">
        <v>206</v>
      </c>
      <c r="E36" s="155">
        <v>0.13</v>
      </c>
      <c r="F36" s="136" t="s">
        <v>215</v>
      </c>
      <c r="G36" s="136">
        <v>0.17</v>
      </c>
      <c r="H36" s="156"/>
      <c r="I36" s="156"/>
      <c r="J36" s="136" t="s">
        <v>216</v>
      </c>
      <c r="K36" s="136">
        <v>0.39</v>
      </c>
      <c r="L36" s="157"/>
      <c r="M36" s="156">
        <f>IF(ISNUMBER(K36/G36),IF(NOT(K36/G36=0),K36/G36, " "), " ")</f>
        <v>2.2941176470588234</v>
      </c>
      <c r="N36" s="154" t="s">
        <v>213</v>
      </c>
    </row>
    <row r="37" spans="1:14" ht="22.8" x14ac:dyDescent="0.25">
      <c r="A37" s="152">
        <v>11</v>
      </c>
      <c r="B37" s="153">
        <v>150101</v>
      </c>
      <c r="C37" s="134" t="s">
        <v>217</v>
      </c>
      <c r="D37" s="154" t="s">
        <v>206</v>
      </c>
      <c r="E37" s="155">
        <v>0.01</v>
      </c>
      <c r="F37" s="136" t="s">
        <v>218</v>
      </c>
      <c r="G37" s="136">
        <v>1.3</v>
      </c>
      <c r="H37" s="156"/>
      <c r="I37" s="156"/>
      <c r="J37" s="136" t="s">
        <v>219</v>
      </c>
      <c r="K37" s="136">
        <v>6.8</v>
      </c>
      <c r="L37" s="157"/>
      <c r="M37" s="156">
        <f>IF(ISNUMBER(K37/G37),IF(NOT(K37/G37=0),K37/G37, " "), " ")</f>
        <v>5.2307692307692308</v>
      </c>
      <c r="N37" s="154" t="s">
        <v>213</v>
      </c>
    </row>
    <row r="38" spans="1:14" ht="22.8" x14ac:dyDescent="0.25">
      <c r="A38" s="152">
        <v>12</v>
      </c>
      <c r="B38" s="153">
        <v>380111</v>
      </c>
      <c r="C38" s="134" t="s">
        <v>220</v>
      </c>
      <c r="D38" s="154" t="s">
        <v>206</v>
      </c>
      <c r="E38" s="155">
        <v>0.02</v>
      </c>
      <c r="F38" s="136" t="s">
        <v>221</v>
      </c>
      <c r="G38" s="136">
        <v>4.62</v>
      </c>
      <c r="H38" s="156"/>
      <c r="I38" s="156"/>
      <c r="J38" s="136" t="s">
        <v>222</v>
      </c>
      <c r="K38" s="136">
        <v>10.97</v>
      </c>
      <c r="L38" s="157"/>
      <c r="M38" s="156">
        <f>IF(ISNUMBER(K38/G38),IF(NOT(K38/G38=0),K38/G38, " "), " ")</f>
        <v>2.3744588744588744</v>
      </c>
      <c r="N38" s="154" t="s">
        <v>223</v>
      </c>
    </row>
    <row r="39" spans="1:14" ht="22.8" x14ac:dyDescent="0.25">
      <c r="A39" s="152">
        <v>13</v>
      </c>
      <c r="B39" s="153">
        <v>380182</v>
      </c>
      <c r="C39" s="134" t="s">
        <v>224</v>
      </c>
      <c r="D39" s="154" t="s">
        <v>206</v>
      </c>
      <c r="E39" s="155">
        <v>0.05</v>
      </c>
      <c r="F39" s="136" t="s">
        <v>225</v>
      </c>
      <c r="G39" s="136">
        <v>79.790000000000006</v>
      </c>
      <c r="H39" s="156"/>
      <c r="I39" s="156"/>
      <c r="J39" s="136" t="s">
        <v>226</v>
      </c>
      <c r="K39" s="136">
        <v>113.26</v>
      </c>
      <c r="L39" s="157"/>
      <c r="M39" s="156">
        <f>IF(ISNUMBER(K39/G39),IF(NOT(K39/G39=0),K39/G39, " "), " ")</f>
        <v>1.4194761248276726</v>
      </c>
      <c r="N39" s="154" t="s">
        <v>223</v>
      </c>
    </row>
    <row r="40" spans="1:14" ht="22.8" x14ac:dyDescent="0.25">
      <c r="A40" s="152">
        <v>14</v>
      </c>
      <c r="B40" s="153">
        <v>390512</v>
      </c>
      <c r="C40" s="134" t="s">
        <v>227</v>
      </c>
      <c r="D40" s="154" t="s">
        <v>206</v>
      </c>
      <c r="E40" s="155">
        <v>0.05</v>
      </c>
      <c r="F40" s="136" t="s">
        <v>228</v>
      </c>
      <c r="G40" s="136">
        <v>8.24</v>
      </c>
      <c r="H40" s="156"/>
      <c r="I40" s="156"/>
      <c r="J40" s="136" t="s">
        <v>229</v>
      </c>
      <c r="K40" s="136">
        <v>27.86</v>
      </c>
      <c r="L40" s="157"/>
      <c r="M40" s="156">
        <f>IF(ISNUMBER(K40/G40),IF(NOT(K40/G40=0),K40/G40, " "), " ")</f>
        <v>3.3810679611650483</v>
      </c>
      <c r="N40" s="154" t="s">
        <v>223</v>
      </c>
    </row>
    <row r="41" spans="1:14" ht="22.8" x14ac:dyDescent="0.25">
      <c r="A41" s="152">
        <v>15</v>
      </c>
      <c r="B41" s="153">
        <v>391701</v>
      </c>
      <c r="C41" s="134" t="s">
        <v>230</v>
      </c>
      <c r="D41" s="154" t="s">
        <v>206</v>
      </c>
      <c r="E41" s="155">
        <v>0.05</v>
      </c>
      <c r="F41" s="136" t="s">
        <v>231</v>
      </c>
      <c r="G41" s="136">
        <v>6.67</v>
      </c>
      <c r="H41" s="156"/>
      <c r="I41" s="156"/>
      <c r="J41" s="136" t="s">
        <v>232</v>
      </c>
      <c r="K41" s="136">
        <v>21.02</v>
      </c>
      <c r="L41" s="157"/>
      <c r="M41" s="156">
        <f>IF(ISNUMBER(K41/G41),IF(NOT(K41/G41=0),K41/G41, " "), " ")</f>
        <v>3.1514242878560719</v>
      </c>
      <c r="N41" s="154" t="s">
        <v>223</v>
      </c>
    </row>
    <row r="42" spans="1:14" ht="22.8" x14ac:dyDescent="0.25">
      <c r="A42" s="152">
        <v>16</v>
      </c>
      <c r="B42" s="153">
        <v>394111</v>
      </c>
      <c r="C42" s="134" t="s">
        <v>233</v>
      </c>
      <c r="D42" s="154" t="s">
        <v>206</v>
      </c>
      <c r="E42" s="155">
        <v>0.05</v>
      </c>
      <c r="F42" s="136" t="s">
        <v>234</v>
      </c>
      <c r="G42" s="136">
        <v>40.159999999999997</v>
      </c>
      <c r="H42" s="156"/>
      <c r="I42" s="156"/>
      <c r="J42" s="136" t="s">
        <v>235</v>
      </c>
      <c r="K42" s="136">
        <v>100.76</v>
      </c>
      <c r="L42" s="157"/>
      <c r="M42" s="156">
        <f>IF(ISNUMBER(K42/G42),IF(NOT(K42/G42=0),K42/G42, " "), " ")</f>
        <v>2.508964143426295</v>
      </c>
      <c r="N42" s="154" t="s">
        <v>223</v>
      </c>
    </row>
    <row r="43" spans="1:14" ht="22.8" x14ac:dyDescent="0.25">
      <c r="A43" s="152">
        <v>17</v>
      </c>
      <c r="B43" s="153">
        <v>400001</v>
      </c>
      <c r="C43" s="134" t="s">
        <v>236</v>
      </c>
      <c r="D43" s="154" t="s">
        <v>206</v>
      </c>
      <c r="E43" s="155">
        <v>0.01</v>
      </c>
      <c r="F43" s="136" t="s">
        <v>237</v>
      </c>
      <c r="G43" s="136">
        <v>1.03</v>
      </c>
      <c r="H43" s="156"/>
      <c r="I43" s="156"/>
      <c r="J43" s="136" t="s">
        <v>238</v>
      </c>
      <c r="K43" s="136">
        <v>5.7</v>
      </c>
      <c r="L43" s="157"/>
      <c r="M43" s="156">
        <f>IF(ISNUMBER(K43/G43),IF(NOT(K43/G43=0),K43/G43, " "), " ")</f>
        <v>5.5339805825242721</v>
      </c>
      <c r="N43" s="154" t="s">
        <v>213</v>
      </c>
    </row>
    <row r="44" spans="1:14" ht="22.8" x14ac:dyDescent="0.25">
      <c r="A44" s="152">
        <v>18</v>
      </c>
      <c r="B44" s="153">
        <v>400005</v>
      </c>
      <c r="C44" s="134" t="s">
        <v>239</v>
      </c>
      <c r="D44" s="154" t="s">
        <v>206</v>
      </c>
      <c r="E44" s="155">
        <v>0.05</v>
      </c>
      <c r="F44" s="136" t="s">
        <v>240</v>
      </c>
      <c r="G44" s="136">
        <v>12.82</v>
      </c>
      <c r="H44" s="156"/>
      <c r="I44" s="156"/>
      <c r="J44" s="136" t="s">
        <v>241</v>
      </c>
      <c r="K44" s="136">
        <v>44.54</v>
      </c>
      <c r="L44" s="157"/>
      <c r="M44" s="156">
        <f>IF(ISNUMBER(K44/G44),IF(NOT(K44/G44=0),K44/G44, " "), " ")</f>
        <v>3.474258970358814</v>
      </c>
      <c r="N44" s="154" t="s">
        <v>223</v>
      </c>
    </row>
    <row r="45" spans="1:14" ht="22.8" x14ac:dyDescent="0.25">
      <c r="A45" s="152">
        <v>19</v>
      </c>
      <c r="B45" s="153">
        <v>400006</v>
      </c>
      <c r="C45" s="134" t="s">
        <v>242</v>
      </c>
      <c r="D45" s="154" t="s">
        <v>206</v>
      </c>
      <c r="E45" s="155">
        <v>0.15</v>
      </c>
      <c r="F45" s="136" t="s">
        <v>243</v>
      </c>
      <c r="G45" s="136">
        <v>52.81</v>
      </c>
      <c r="H45" s="156"/>
      <c r="I45" s="156"/>
      <c r="J45" s="136" t="s">
        <v>244</v>
      </c>
      <c r="K45" s="136">
        <v>94.32</v>
      </c>
      <c r="L45" s="157"/>
      <c r="M45" s="156">
        <f>IF(ISNUMBER(K45/G45),IF(NOT(K45/G45=0),K45/G45, " "), " ")</f>
        <v>1.7860253739822001</v>
      </c>
      <c r="N45" s="154" t="s">
        <v>223</v>
      </c>
    </row>
    <row r="46" spans="1:14" ht="22.8" x14ac:dyDescent="0.25">
      <c r="A46" s="152">
        <v>20</v>
      </c>
      <c r="B46" s="153">
        <v>400303</v>
      </c>
      <c r="C46" s="134" t="s">
        <v>245</v>
      </c>
      <c r="D46" s="154" t="s">
        <v>206</v>
      </c>
      <c r="E46" s="155">
        <v>0.16</v>
      </c>
      <c r="F46" s="136" t="s">
        <v>246</v>
      </c>
      <c r="G46" s="136">
        <v>21.4</v>
      </c>
      <c r="H46" s="156"/>
      <c r="I46" s="156"/>
      <c r="J46" s="136" t="s">
        <v>247</v>
      </c>
      <c r="K46" s="136">
        <v>98.4</v>
      </c>
      <c r="L46" s="157"/>
      <c r="M46" s="156">
        <f>IF(ISNUMBER(K46/G46),IF(NOT(K46/G46=0),K46/G46, " "), " ")</f>
        <v>4.5981308411214963</v>
      </c>
      <c r="N46" s="154" t="s">
        <v>248</v>
      </c>
    </row>
    <row r="47" spans="1:14" ht="19.350000000000001" customHeight="1" x14ac:dyDescent="0.25">
      <c r="A47" s="128" t="s">
        <v>249</v>
      </c>
      <c r="B47" s="129"/>
      <c r="C47" s="129"/>
      <c r="D47" s="129"/>
      <c r="E47" s="129"/>
      <c r="F47" s="129"/>
      <c r="G47" s="129"/>
      <c r="H47" s="129"/>
      <c r="I47" s="129"/>
      <c r="J47" s="129"/>
      <c r="K47" s="129"/>
      <c r="L47" s="129"/>
      <c r="M47" s="129"/>
      <c r="N47" s="129"/>
    </row>
    <row r="48" spans="1:14" ht="22.8" x14ac:dyDescent="0.25">
      <c r="A48" s="152">
        <v>21</v>
      </c>
      <c r="B48" s="153" t="s">
        <v>250</v>
      </c>
      <c r="C48" s="134" t="s">
        <v>251</v>
      </c>
      <c r="D48" s="154" t="s">
        <v>252</v>
      </c>
      <c r="E48" s="155">
        <v>2.7199999999999998E-2</v>
      </c>
      <c r="F48" s="136" t="s">
        <v>253</v>
      </c>
      <c r="G48" s="136">
        <v>0.17</v>
      </c>
      <c r="H48" s="156">
        <v>41.25</v>
      </c>
      <c r="I48" s="156">
        <v>1.1200000000000001</v>
      </c>
      <c r="J48" s="136" t="s">
        <v>254</v>
      </c>
      <c r="K48" s="136">
        <v>1.2</v>
      </c>
      <c r="L48" s="157"/>
      <c r="M48" s="156">
        <f>IF(ISNUMBER(K48/G48),IF(NOT(K48/G48=0),K48/G48, " "), " ")</f>
        <v>7.0588235294117636</v>
      </c>
      <c r="N48" s="154" t="s">
        <v>255</v>
      </c>
    </row>
    <row r="49" spans="1:14" ht="34.200000000000003" x14ac:dyDescent="0.25">
      <c r="A49" s="152">
        <v>22</v>
      </c>
      <c r="B49" s="153" t="s">
        <v>256</v>
      </c>
      <c r="C49" s="134" t="s">
        <v>257</v>
      </c>
      <c r="D49" s="154" t="s">
        <v>258</v>
      </c>
      <c r="E49" s="155">
        <v>5.0000000000000001E-4</v>
      </c>
      <c r="F49" s="136" t="s">
        <v>259</v>
      </c>
      <c r="G49" s="136">
        <v>1.65</v>
      </c>
      <c r="H49" s="156">
        <v>11130</v>
      </c>
      <c r="I49" s="156">
        <v>5.57</v>
      </c>
      <c r="J49" s="136" t="s">
        <v>260</v>
      </c>
      <c r="K49" s="136">
        <v>5.69</v>
      </c>
      <c r="L49" s="157"/>
      <c r="M49" s="156">
        <f>IF(ISNUMBER(K49/G49),IF(NOT(K49/G49=0),K49/G49, " "), " ")</f>
        <v>3.4484848484848487</v>
      </c>
      <c r="N49" s="154" t="s">
        <v>261</v>
      </c>
    </row>
    <row r="50" spans="1:14" ht="45.6" x14ac:dyDescent="0.25">
      <c r="A50" s="152">
        <v>23</v>
      </c>
      <c r="B50" s="153" t="s">
        <v>262</v>
      </c>
      <c r="C50" s="134" t="s">
        <v>263</v>
      </c>
      <c r="D50" s="154" t="s">
        <v>264</v>
      </c>
      <c r="E50" s="155">
        <v>3.0999999999999999E-3</v>
      </c>
      <c r="F50" s="136" t="s">
        <v>265</v>
      </c>
      <c r="G50" s="136">
        <v>0.03</v>
      </c>
      <c r="H50" s="156">
        <v>38.51</v>
      </c>
      <c r="I50" s="156">
        <v>0.12</v>
      </c>
      <c r="J50" s="136" t="s">
        <v>266</v>
      </c>
      <c r="K50" s="136">
        <v>0.12</v>
      </c>
      <c r="L50" s="157"/>
      <c r="M50" s="156">
        <f>IF(ISNUMBER(K50/G50),IF(NOT(K50/G50=0),K50/G50, " "), " ")</f>
        <v>4</v>
      </c>
      <c r="N50" s="154" t="s">
        <v>267</v>
      </c>
    </row>
    <row r="51" spans="1:14" ht="22.8" x14ac:dyDescent="0.25">
      <c r="A51" s="152">
        <v>24</v>
      </c>
      <c r="B51" s="153" t="s">
        <v>268</v>
      </c>
      <c r="C51" s="134" t="s">
        <v>269</v>
      </c>
      <c r="D51" s="154" t="s">
        <v>270</v>
      </c>
      <c r="E51" s="155">
        <v>1.4E-3</v>
      </c>
      <c r="F51" s="136" t="s">
        <v>271</v>
      </c>
      <c r="G51" s="136">
        <v>0.98</v>
      </c>
      <c r="H51" s="156">
        <v>3275</v>
      </c>
      <c r="I51" s="156">
        <v>4.59</v>
      </c>
      <c r="J51" s="136" t="s">
        <v>272</v>
      </c>
      <c r="K51" s="136">
        <v>4.8099999999999996</v>
      </c>
      <c r="L51" s="157"/>
      <c r="M51" s="156">
        <f>IF(ISNUMBER(K51/G51),IF(NOT(K51/G51=0),K51/G51, " "), " ")</f>
        <v>4.908163265306122</v>
      </c>
      <c r="N51" s="154" t="s">
        <v>273</v>
      </c>
    </row>
    <row r="52" spans="1:14" ht="22.8" x14ac:dyDescent="0.25">
      <c r="A52" s="152">
        <v>25</v>
      </c>
      <c r="B52" s="153" t="s">
        <v>274</v>
      </c>
      <c r="C52" s="134" t="s">
        <v>275</v>
      </c>
      <c r="D52" s="154" t="s">
        <v>252</v>
      </c>
      <c r="E52" s="155">
        <v>1.12E-2</v>
      </c>
      <c r="F52" s="136" t="s">
        <v>276</v>
      </c>
      <c r="G52" s="136">
        <v>1.1299999999999999</v>
      </c>
      <c r="H52" s="156">
        <v>328</v>
      </c>
      <c r="I52" s="156">
        <v>3.67</v>
      </c>
      <c r="J52" s="136" t="s">
        <v>277</v>
      </c>
      <c r="K52" s="136">
        <v>3.79</v>
      </c>
      <c r="L52" s="157"/>
      <c r="M52" s="156">
        <f>IF(ISNUMBER(K52/G52),IF(NOT(K52/G52=0),K52/G52, " "), " ")</f>
        <v>3.3539823008849563</v>
      </c>
      <c r="N52" s="154" t="s">
        <v>278</v>
      </c>
    </row>
    <row r="53" spans="1:14" ht="22.8" x14ac:dyDescent="0.25">
      <c r="A53" s="152">
        <v>26</v>
      </c>
      <c r="B53" s="153" t="s">
        <v>279</v>
      </c>
      <c r="C53" s="134" t="s">
        <v>280</v>
      </c>
      <c r="D53" s="154" t="s">
        <v>281</v>
      </c>
      <c r="E53" s="155">
        <v>2.6599999999999999E-2</v>
      </c>
      <c r="F53" s="136" t="s">
        <v>282</v>
      </c>
      <c r="G53" s="136">
        <v>1.1200000000000001</v>
      </c>
      <c r="H53" s="156">
        <v>128.38999999999999</v>
      </c>
      <c r="I53" s="156">
        <v>3.43</v>
      </c>
      <c r="J53" s="136" t="s">
        <v>283</v>
      </c>
      <c r="K53" s="136">
        <v>3.48</v>
      </c>
      <c r="L53" s="157"/>
      <c r="M53" s="156">
        <f>IF(ISNUMBER(K53/G53),IF(NOT(K53/G53=0),K53/G53, " "), " ")</f>
        <v>3.1071428571428568</v>
      </c>
      <c r="N53" s="154" t="s">
        <v>284</v>
      </c>
    </row>
    <row r="54" spans="1:14" ht="45.6" x14ac:dyDescent="0.25">
      <c r="A54" s="152">
        <v>27</v>
      </c>
      <c r="B54" s="153" t="s">
        <v>285</v>
      </c>
      <c r="C54" s="134" t="s">
        <v>286</v>
      </c>
      <c r="D54" s="154" t="s">
        <v>281</v>
      </c>
      <c r="E54" s="155">
        <v>0.06</v>
      </c>
      <c r="F54" s="136" t="s">
        <v>287</v>
      </c>
      <c r="G54" s="136">
        <v>1.37</v>
      </c>
      <c r="H54" s="156">
        <v>118.14</v>
      </c>
      <c r="I54" s="156">
        <v>7.09</v>
      </c>
      <c r="J54" s="136" t="s">
        <v>288</v>
      </c>
      <c r="K54" s="136">
        <v>7.24</v>
      </c>
      <c r="L54" s="157"/>
      <c r="M54" s="156">
        <f>IF(ISNUMBER(K54/G54),IF(NOT(K54/G54=0),K54/G54, " "), " ")</f>
        <v>5.2846715328467146</v>
      </c>
      <c r="N54" s="154" t="s">
        <v>289</v>
      </c>
    </row>
    <row r="55" spans="1:14" ht="34.200000000000003" x14ac:dyDescent="0.25">
      <c r="A55" s="152">
        <v>28</v>
      </c>
      <c r="B55" s="153" t="s">
        <v>290</v>
      </c>
      <c r="C55" s="134" t="s">
        <v>291</v>
      </c>
      <c r="D55" s="154" t="s">
        <v>270</v>
      </c>
      <c r="E55" s="155">
        <v>2.0000000000000001E-4</v>
      </c>
      <c r="F55" s="136" t="s">
        <v>292</v>
      </c>
      <c r="G55" s="136">
        <v>4.18</v>
      </c>
      <c r="H55" s="156">
        <v>50416.65</v>
      </c>
      <c r="I55" s="156">
        <v>10.08</v>
      </c>
      <c r="J55" s="136" t="s">
        <v>293</v>
      </c>
      <c r="K55" s="136">
        <v>10.31</v>
      </c>
      <c r="L55" s="157"/>
      <c r="M55" s="156">
        <f>IF(ISNUMBER(K55/G55),IF(NOT(K55/G55=0),K55/G55, " "), " ")</f>
        <v>2.4665071770334932</v>
      </c>
      <c r="N55" s="154" t="s">
        <v>294</v>
      </c>
    </row>
    <row r="56" spans="1:14" ht="57" x14ac:dyDescent="0.25">
      <c r="A56" s="152">
        <v>29</v>
      </c>
      <c r="B56" s="153" t="s">
        <v>295</v>
      </c>
      <c r="C56" s="134" t="s">
        <v>296</v>
      </c>
      <c r="D56" s="154" t="s">
        <v>297</v>
      </c>
      <c r="E56" s="155">
        <v>2.6749999999999998</v>
      </c>
      <c r="F56" s="136" t="s">
        <v>287</v>
      </c>
      <c r="G56" s="136">
        <v>60.99</v>
      </c>
      <c r="H56" s="156">
        <v>74.06</v>
      </c>
      <c r="I56" s="156">
        <v>198.11</v>
      </c>
      <c r="J56" s="136" t="s">
        <v>298</v>
      </c>
      <c r="K56" s="136">
        <v>202.85</v>
      </c>
      <c r="L56" s="157"/>
      <c r="M56" s="156">
        <f>IF(ISNUMBER(K56/G56),IF(NOT(K56/G56=0),K56/G56, " "), " ")</f>
        <v>3.3259550746023936</v>
      </c>
      <c r="N56" s="154" t="s">
        <v>299</v>
      </c>
    </row>
    <row r="57" spans="1:14" ht="57" x14ac:dyDescent="0.25">
      <c r="A57" s="152">
        <v>30</v>
      </c>
      <c r="B57" s="153" t="s">
        <v>300</v>
      </c>
      <c r="C57" s="134" t="s">
        <v>301</v>
      </c>
      <c r="D57" s="154" t="s">
        <v>297</v>
      </c>
      <c r="E57" s="155">
        <v>0.64200000000000002</v>
      </c>
      <c r="F57" s="136" t="s">
        <v>302</v>
      </c>
      <c r="G57" s="136">
        <v>18.23</v>
      </c>
      <c r="H57" s="156">
        <v>92.03</v>
      </c>
      <c r="I57" s="156">
        <v>59.08</v>
      </c>
      <c r="J57" s="136" t="s">
        <v>303</v>
      </c>
      <c r="K57" s="136">
        <v>60.5</v>
      </c>
      <c r="L57" s="157"/>
      <c r="M57" s="156">
        <f>IF(ISNUMBER(K57/G57),IF(NOT(K57/G57=0),K57/G57, " "), " ")</f>
        <v>3.3187054306088863</v>
      </c>
      <c r="N57" s="154" t="s">
        <v>304</v>
      </c>
    </row>
    <row r="58" spans="1:14" ht="22.8" x14ac:dyDescent="0.25">
      <c r="A58" s="152">
        <v>31</v>
      </c>
      <c r="B58" s="153" t="s">
        <v>305</v>
      </c>
      <c r="C58" s="134" t="s">
        <v>306</v>
      </c>
      <c r="D58" s="154" t="s">
        <v>307</v>
      </c>
      <c r="E58" s="155">
        <v>3</v>
      </c>
      <c r="F58" s="136" t="s">
        <v>308</v>
      </c>
      <c r="G58" s="136">
        <v>55.8</v>
      </c>
      <c r="H58" s="156">
        <v>33.74</v>
      </c>
      <c r="I58" s="156">
        <v>101.22</v>
      </c>
      <c r="J58" s="136" t="s">
        <v>309</v>
      </c>
      <c r="K58" s="136">
        <v>103.44</v>
      </c>
      <c r="L58" s="157"/>
      <c r="M58" s="156">
        <f>IF(ISNUMBER(K58/G58),IF(NOT(K58/G58=0),K58/G58, " "), " ")</f>
        <v>1.8537634408602151</v>
      </c>
      <c r="N58" s="154" t="s">
        <v>310</v>
      </c>
    </row>
    <row r="59" spans="1:14" ht="22.8" x14ac:dyDescent="0.25">
      <c r="A59" s="152">
        <v>32</v>
      </c>
      <c r="B59" s="153" t="s">
        <v>311</v>
      </c>
      <c r="C59" s="134" t="s">
        <v>312</v>
      </c>
      <c r="D59" s="154" t="s">
        <v>270</v>
      </c>
      <c r="E59" s="155">
        <v>1.4E-3</v>
      </c>
      <c r="F59" s="136" t="s">
        <v>313</v>
      </c>
      <c r="G59" s="136">
        <v>0.36</v>
      </c>
      <c r="H59" s="156">
        <v>1567</v>
      </c>
      <c r="I59" s="156">
        <v>2.19</v>
      </c>
      <c r="J59" s="136" t="s">
        <v>314</v>
      </c>
      <c r="K59" s="136">
        <v>2.4300000000000002</v>
      </c>
      <c r="L59" s="157"/>
      <c r="M59" s="156">
        <f>IF(ISNUMBER(K59/G59),IF(NOT(K59/G59=0),K59/G59, " "), " ")</f>
        <v>6.7500000000000009</v>
      </c>
      <c r="N59" s="154" t="s">
        <v>315</v>
      </c>
    </row>
    <row r="60" spans="1:14" ht="34.200000000000003" x14ac:dyDescent="0.25">
      <c r="A60" s="152">
        <v>33</v>
      </c>
      <c r="B60" s="153" t="s">
        <v>316</v>
      </c>
      <c r="C60" s="134" t="s">
        <v>317</v>
      </c>
      <c r="D60" s="154" t="s">
        <v>252</v>
      </c>
      <c r="E60" s="155">
        <v>0.26540000000000002</v>
      </c>
      <c r="F60" s="136" t="s">
        <v>318</v>
      </c>
      <c r="G60" s="136">
        <v>0.83</v>
      </c>
      <c r="H60" s="156">
        <v>21.36</v>
      </c>
      <c r="I60" s="156">
        <v>5.67</v>
      </c>
      <c r="J60" s="136" t="s">
        <v>319</v>
      </c>
      <c r="K60" s="136">
        <v>5.78</v>
      </c>
      <c r="L60" s="157"/>
      <c r="M60" s="156">
        <f>IF(ISNUMBER(K60/G60),IF(NOT(K60/G60=0),K60/G60, " "), " ")</f>
        <v>6.9638554216867474</v>
      </c>
      <c r="N60" s="154" t="s">
        <v>320</v>
      </c>
    </row>
    <row r="61" spans="1:14" ht="22.8" x14ac:dyDescent="0.25">
      <c r="A61" s="152">
        <v>34</v>
      </c>
      <c r="B61" s="153" t="s">
        <v>321</v>
      </c>
      <c r="C61" s="134" t="s">
        <v>322</v>
      </c>
      <c r="D61" s="154" t="s">
        <v>270</v>
      </c>
      <c r="E61" s="155">
        <v>2.9999999999999997E-4</v>
      </c>
      <c r="F61" s="136" t="s">
        <v>323</v>
      </c>
      <c r="G61" s="136">
        <v>8.0500000000000007</v>
      </c>
      <c r="H61" s="156"/>
      <c r="I61" s="156"/>
      <c r="J61" s="136" t="s">
        <v>324</v>
      </c>
      <c r="K61" s="136">
        <v>27.26</v>
      </c>
      <c r="L61" s="157"/>
      <c r="M61" s="156">
        <f>IF(ISNUMBER(K61/G61),IF(NOT(K61/G61=0),K61/G61, " "), " ")</f>
        <v>3.3863354037267079</v>
      </c>
      <c r="N61" s="154"/>
    </row>
    <row r="62" spans="1:14" ht="22.8" x14ac:dyDescent="0.25">
      <c r="A62" s="152">
        <v>35</v>
      </c>
      <c r="B62" s="153" t="s">
        <v>325</v>
      </c>
      <c r="C62" s="134" t="s">
        <v>326</v>
      </c>
      <c r="D62" s="154" t="s">
        <v>264</v>
      </c>
      <c r="E62" s="155">
        <v>0.01</v>
      </c>
      <c r="F62" s="136" t="s">
        <v>327</v>
      </c>
      <c r="G62" s="136">
        <v>0.16</v>
      </c>
      <c r="H62" s="156"/>
      <c r="I62" s="156"/>
      <c r="J62" s="136" t="s">
        <v>328</v>
      </c>
      <c r="K62" s="136">
        <v>0.39</v>
      </c>
      <c r="L62" s="157"/>
      <c r="M62" s="156">
        <f>IF(ISNUMBER(K62/G62),IF(NOT(K62/G62=0),K62/G62, " "), " ")</f>
        <v>2.4375</v>
      </c>
      <c r="N62" s="154"/>
    </row>
    <row r="63" spans="1:14" ht="34.200000000000003" x14ac:dyDescent="0.25">
      <c r="A63" s="152">
        <v>36</v>
      </c>
      <c r="B63" s="153" t="s">
        <v>329</v>
      </c>
      <c r="C63" s="134" t="s">
        <v>330</v>
      </c>
      <c r="D63" s="154" t="s">
        <v>307</v>
      </c>
      <c r="E63" s="155">
        <v>1</v>
      </c>
      <c r="F63" s="136" t="s">
        <v>331</v>
      </c>
      <c r="G63" s="136">
        <v>22.3</v>
      </c>
      <c r="H63" s="156"/>
      <c r="I63" s="156"/>
      <c r="J63" s="136" t="s">
        <v>332</v>
      </c>
      <c r="K63" s="136">
        <v>98.58</v>
      </c>
      <c r="L63" s="157"/>
      <c r="M63" s="156">
        <f>IF(ISNUMBER(K63/G63),IF(NOT(K63/G63=0),K63/G63, " "), " ")</f>
        <v>4.420627802690583</v>
      </c>
      <c r="N63" s="154"/>
    </row>
    <row r="64" spans="1:14" ht="34.200000000000003" x14ac:dyDescent="0.25">
      <c r="A64" s="152">
        <v>37</v>
      </c>
      <c r="B64" s="153" t="s">
        <v>333</v>
      </c>
      <c r="C64" s="134" t="s">
        <v>334</v>
      </c>
      <c r="D64" s="154" t="s">
        <v>307</v>
      </c>
      <c r="E64" s="155">
        <v>1</v>
      </c>
      <c r="F64" s="136" t="s">
        <v>335</v>
      </c>
      <c r="G64" s="136">
        <v>48.8</v>
      </c>
      <c r="H64" s="156"/>
      <c r="I64" s="156"/>
      <c r="J64" s="136" t="s">
        <v>336</v>
      </c>
      <c r="K64" s="136">
        <v>230.24</v>
      </c>
      <c r="L64" s="157"/>
      <c r="M64" s="156">
        <f>IF(ISNUMBER(K64/G64),IF(NOT(K64/G64=0),K64/G64, " "), " ")</f>
        <v>4.7180327868852467</v>
      </c>
      <c r="N64" s="154"/>
    </row>
    <row r="65" spans="1:14" ht="19.350000000000001" customHeight="1" x14ac:dyDescent="0.25">
      <c r="A65" s="150" t="s">
        <v>337</v>
      </c>
      <c r="B65" s="151"/>
      <c r="C65" s="151"/>
      <c r="D65" s="151"/>
      <c r="E65" s="151"/>
      <c r="F65" s="151"/>
      <c r="G65" s="151"/>
      <c r="H65" s="151"/>
      <c r="I65" s="151"/>
      <c r="J65" s="151"/>
      <c r="K65" s="151"/>
      <c r="L65" s="151"/>
      <c r="M65" s="151"/>
      <c r="N65" s="151"/>
    </row>
    <row r="66" spans="1:14" ht="19.350000000000001" customHeight="1" x14ac:dyDescent="0.25">
      <c r="A66" s="128" t="s">
        <v>249</v>
      </c>
      <c r="B66" s="129"/>
      <c r="C66" s="129"/>
      <c r="D66" s="129"/>
      <c r="E66" s="129"/>
      <c r="F66" s="129"/>
      <c r="G66" s="129"/>
      <c r="H66" s="129"/>
      <c r="I66" s="129"/>
      <c r="J66" s="129"/>
      <c r="K66" s="129"/>
      <c r="L66" s="129"/>
      <c r="M66" s="129"/>
      <c r="N66" s="129"/>
    </row>
    <row r="67" spans="1:14" ht="22.8" x14ac:dyDescent="0.25">
      <c r="A67" s="152">
        <v>38</v>
      </c>
      <c r="B67" s="153" t="s">
        <v>338</v>
      </c>
      <c r="C67" s="134" t="s">
        <v>339</v>
      </c>
      <c r="D67" s="154" t="s">
        <v>307</v>
      </c>
      <c r="E67" s="155">
        <v>2</v>
      </c>
      <c r="F67" s="136" t="s">
        <v>203</v>
      </c>
      <c r="G67" s="136"/>
      <c r="H67" s="156"/>
      <c r="I67" s="156"/>
      <c r="J67" s="136" t="s">
        <v>203</v>
      </c>
      <c r="K67" s="136"/>
      <c r="L67" s="157"/>
      <c r="M67" s="156" t="str">
        <f>IF(ISNUMBER(K67/G67),IF(NOT(K67/G67=0),K67/G67, " "), " ")</f>
        <v xml:space="preserve"> </v>
      </c>
      <c r="N67" s="154"/>
    </row>
    <row r="68" spans="1:14" ht="22.8" x14ac:dyDescent="0.25">
      <c r="A68" s="158">
        <v>39</v>
      </c>
      <c r="B68" s="159" t="s">
        <v>340</v>
      </c>
      <c r="C68" s="140" t="s">
        <v>341</v>
      </c>
      <c r="D68" s="160" t="s">
        <v>270</v>
      </c>
      <c r="E68" s="161">
        <v>1.5E-3</v>
      </c>
      <c r="F68" s="142" t="s">
        <v>203</v>
      </c>
      <c r="G68" s="142"/>
      <c r="H68" s="162"/>
      <c r="I68" s="162"/>
      <c r="J68" s="142" t="s">
        <v>203</v>
      </c>
      <c r="K68" s="142"/>
      <c r="L68" s="163"/>
      <c r="M68" s="162" t="str">
        <f>IF(ISNUMBER(K68/G68),IF(NOT(K68/G68=0),K68/G68, " "), " ")</f>
        <v xml:space="preserve"> </v>
      </c>
      <c r="N68" s="160"/>
    </row>
    <row r="69" spans="1:14" x14ac:dyDescent="0.25">
      <c r="A69" s="144" t="s">
        <v>156</v>
      </c>
      <c r="B69" s="145"/>
      <c r="C69" s="145"/>
      <c r="D69" s="145"/>
      <c r="E69" s="145"/>
      <c r="F69" s="145"/>
      <c r="G69" s="164">
        <v>548</v>
      </c>
      <c r="H69" s="165"/>
      <c r="I69" s="165"/>
      <c r="J69" s="165"/>
      <c r="K69" s="164">
        <v>2270</v>
      </c>
      <c r="L69" s="166"/>
      <c r="M69" s="164">
        <f ca="1">IF(ISNUMBER(INDIRECT("K" &amp; ROW())/INDIRECT("G" &amp; ROW())),INDIRECT("K" &amp; ROW())/INDIRECT("G" &amp; ROW()), " ")</f>
        <v>4.1423357664233578</v>
      </c>
      <c r="N69" s="146" t="s">
        <v>342</v>
      </c>
    </row>
    <row r="70" spans="1:14" x14ac:dyDescent="0.25">
      <c r="A70" s="144" t="s">
        <v>161</v>
      </c>
      <c r="B70" s="145"/>
      <c r="C70" s="145"/>
      <c r="D70" s="145"/>
      <c r="E70" s="145"/>
      <c r="F70" s="145"/>
      <c r="G70" s="164"/>
      <c r="H70" s="165"/>
      <c r="I70" s="165"/>
      <c r="J70" s="165"/>
      <c r="K70" s="164"/>
      <c r="L70" s="166"/>
      <c r="M70" s="164" t="str">
        <f ca="1">IF(ISNUMBER(INDIRECT("K" &amp; ROW())/INDIRECT("G" &amp; ROW())),INDIRECT("K" &amp; ROW())/INDIRECT("G" &amp; ROW()), " ")</f>
        <v xml:space="preserve"> </v>
      </c>
      <c r="N70" s="146" t="s">
        <v>342</v>
      </c>
    </row>
    <row r="71" spans="1:14" x14ac:dyDescent="0.25">
      <c r="A71" s="144" t="s">
        <v>162</v>
      </c>
      <c r="B71" s="145"/>
      <c r="C71" s="145"/>
      <c r="D71" s="145"/>
      <c r="E71" s="145"/>
      <c r="F71" s="145"/>
      <c r="G71" s="164">
        <v>87</v>
      </c>
      <c r="H71" s="165"/>
      <c r="I71" s="165"/>
      <c r="J71" s="165"/>
      <c r="K71" s="164">
        <v>991</v>
      </c>
      <c r="L71" s="166"/>
      <c r="M71" s="164">
        <f ca="1">IF(ISNUMBER(INDIRECT("K" &amp; ROW())/INDIRECT("G" &amp; ROW())),INDIRECT("K" &amp; ROW())/INDIRECT("G" &amp; ROW()), " ")</f>
        <v>11.39080459770115</v>
      </c>
      <c r="N71" s="146" t="s">
        <v>342</v>
      </c>
    </row>
    <row r="72" spans="1:14" x14ac:dyDescent="0.25">
      <c r="A72" s="144" t="s">
        <v>163</v>
      </c>
      <c r="B72" s="145"/>
      <c r="C72" s="145"/>
      <c r="D72" s="145"/>
      <c r="E72" s="145"/>
      <c r="F72" s="145"/>
      <c r="G72" s="164">
        <v>232</v>
      </c>
      <c r="H72" s="165"/>
      <c r="I72" s="165"/>
      <c r="J72" s="165"/>
      <c r="K72" s="164">
        <v>778</v>
      </c>
      <c r="L72" s="166"/>
      <c r="M72" s="164">
        <f ca="1">IF(ISNUMBER(INDIRECT("K" &amp; ROW())/INDIRECT("G" &amp; ROW())),INDIRECT("K" &amp; ROW())/INDIRECT("G" &amp; ROW()), " ")</f>
        <v>3.353448275862069</v>
      </c>
      <c r="N72" s="146" t="s">
        <v>342</v>
      </c>
    </row>
    <row r="73" spans="1:14" x14ac:dyDescent="0.25">
      <c r="A73" s="144" t="s">
        <v>164</v>
      </c>
      <c r="B73" s="145"/>
      <c r="C73" s="145"/>
      <c r="D73" s="145"/>
      <c r="E73" s="145"/>
      <c r="F73" s="145"/>
      <c r="G73" s="164">
        <v>233</v>
      </c>
      <c r="H73" s="165"/>
      <c r="I73" s="165"/>
      <c r="J73" s="165"/>
      <c r="K73" s="164">
        <v>545</v>
      </c>
      <c r="L73" s="166"/>
      <c r="M73" s="164">
        <f ca="1">IF(ISNUMBER(INDIRECT("K" &amp; ROW())/INDIRECT("G" &amp; ROW())),INDIRECT("K" &amp; ROW())/INDIRECT("G" &amp; ROW()), " ")</f>
        <v>2.3390557939914163</v>
      </c>
      <c r="N73" s="146" t="s">
        <v>342</v>
      </c>
    </row>
    <row r="74" spans="1:14" x14ac:dyDescent="0.25">
      <c r="A74" s="147" t="s">
        <v>165</v>
      </c>
      <c r="B74" s="148"/>
      <c r="C74" s="148"/>
      <c r="D74" s="148"/>
      <c r="E74" s="148"/>
      <c r="F74" s="148"/>
      <c r="G74" s="167">
        <v>90</v>
      </c>
      <c r="H74" s="168"/>
      <c r="I74" s="168"/>
      <c r="J74" s="168"/>
      <c r="K74" s="167">
        <v>875</v>
      </c>
      <c r="L74" s="169"/>
      <c r="M74" s="167">
        <f ca="1">IF(ISNUMBER(INDIRECT("K" &amp; ROW())/INDIRECT("G" &amp; ROW())),INDIRECT("K" &amp; ROW())/INDIRECT("G" &amp; ROW()), " ")</f>
        <v>9.7222222222222214</v>
      </c>
      <c r="N74" s="149" t="s">
        <v>342</v>
      </c>
    </row>
    <row r="75" spans="1:14" x14ac:dyDescent="0.25">
      <c r="A75" s="147" t="s">
        <v>166</v>
      </c>
      <c r="B75" s="148"/>
      <c r="C75" s="148"/>
      <c r="D75" s="148"/>
      <c r="E75" s="148"/>
      <c r="F75" s="148"/>
      <c r="G75" s="167">
        <v>54</v>
      </c>
      <c r="H75" s="168"/>
      <c r="I75" s="168"/>
      <c r="J75" s="168"/>
      <c r="K75" s="167">
        <v>484</v>
      </c>
      <c r="L75" s="169"/>
      <c r="M75" s="167">
        <f ca="1">IF(ISNUMBER(INDIRECT("K" &amp; ROW())/INDIRECT("G" &amp; ROW())),INDIRECT("K" &amp; ROW())/INDIRECT("G" &amp; ROW()), " ")</f>
        <v>8.9629629629629637</v>
      </c>
      <c r="N75" s="149" t="s">
        <v>342</v>
      </c>
    </row>
    <row r="76" spans="1:14" x14ac:dyDescent="0.25">
      <c r="A76" s="147" t="s">
        <v>167</v>
      </c>
      <c r="B76" s="148"/>
      <c r="C76" s="148"/>
      <c r="D76" s="148"/>
      <c r="E76" s="148"/>
      <c r="F76" s="148"/>
      <c r="G76" s="167"/>
      <c r="H76" s="168"/>
      <c r="I76" s="168"/>
      <c r="J76" s="168"/>
      <c r="K76" s="167"/>
      <c r="L76" s="169"/>
      <c r="M76" s="167" t="str">
        <f ca="1">IF(ISNUMBER(INDIRECT("K" &amp; ROW())/INDIRECT("G" &amp; ROW())),INDIRECT("K" &amp; ROW())/INDIRECT("G" &amp; ROW()), " ")</f>
        <v xml:space="preserve"> </v>
      </c>
      <c r="N76" s="149" t="s">
        <v>342</v>
      </c>
    </row>
    <row r="77" spans="1:14" ht="30" customHeight="1" x14ac:dyDescent="0.25">
      <c r="A77" s="144" t="s">
        <v>168</v>
      </c>
      <c r="B77" s="145"/>
      <c r="C77" s="145"/>
      <c r="D77" s="145"/>
      <c r="E77" s="145"/>
      <c r="F77" s="145"/>
      <c r="G77" s="164">
        <v>276</v>
      </c>
      <c r="H77" s="165"/>
      <c r="I77" s="165"/>
      <c r="J77" s="165"/>
      <c r="K77" s="164">
        <v>911</v>
      </c>
      <c r="L77" s="166"/>
      <c r="M77" s="164">
        <f ca="1">IF(ISNUMBER(INDIRECT("K" &amp; ROW())/INDIRECT("G" &amp; ROW())),INDIRECT("K" &amp; ROW())/INDIRECT("G" &amp; ROW()), " ")</f>
        <v>3.3007246376811592</v>
      </c>
      <c r="N77" s="146" t="s">
        <v>342</v>
      </c>
    </row>
    <row r="78" spans="1:14" ht="30" customHeight="1" x14ac:dyDescent="0.25">
      <c r="A78" s="144" t="s">
        <v>169</v>
      </c>
      <c r="B78" s="145"/>
      <c r="C78" s="145"/>
      <c r="D78" s="145"/>
      <c r="E78" s="145"/>
      <c r="F78" s="145"/>
      <c r="G78" s="164">
        <v>413</v>
      </c>
      <c r="H78" s="165"/>
      <c r="I78" s="165"/>
      <c r="J78" s="165"/>
      <c r="K78" s="164">
        <v>2688</v>
      </c>
      <c r="L78" s="166"/>
      <c r="M78" s="164">
        <f ca="1">IF(ISNUMBER(INDIRECT("K" &amp; ROW())/INDIRECT("G" &amp; ROW())),INDIRECT("K" &amp; ROW())/INDIRECT("G" &amp; ROW()), " ")</f>
        <v>6.5084745762711869</v>
      </c>
      <c r="N78" s="146" t="s">
        <v>342</v>
      </c>
    </row>
    <row r="79" spans="1:14" ht="30" customHeight="1" x14ac:dyDescent="0.25">
      <c r="A79" s="144" t="s">
        <v>170</v>
      </c>
      <c r="B79" s="145"/>
      <c r="C79" s="145"/>
      <c r="D79" s="145"/>
      <c r="E79" s="145"/>
      <c r="F79" s="145"/>
      <c r="G79" s="164">
        <v>3</v>
      </c>
      <c r="H79" s="165"/>
      <c r="I79" s="165"/>
      <c r="J79" s="165"/>
      <c r="K79" s="164">
        <v>30</v>
      </c>
      <c r="L79" s="166"/>
      <c r="M79" s="164">
        <f ca="1">IF(ISNUMBER(INDIRECT("K" &amp; ROW())/INDIRECT("G" &amp; ROW())),INDIRECT("K" &amp; ROW())/INDIRECT("G" &amp; ROW()), " ")</f>
        <v>10</v>
      </c>
      <c r="N79" s="146" t="s">
        <v>342</v>
      </c>
    </row>
    <row r="80" spans="1:14" x14ac:dyDescent="0.25">
      <c r="A80" s="144" t="s">
        <v>171</v>
      </c>
      <c r="B80" s="145"/>
      <c r="C80" s="145"/>
      <c r="D80" s="145"/>
      <c r="E80" s="145"/>
      <c r="F80" s="145"/>
      <c r="G80" s="164">
        <v>692</v>
      </c>
      <c r="H80" s="165"/>
      <c r="I80" s="165"/>
      <c r="J80" s="165"/>
      <c r="K80" s="164">
        <v>3629</v>
      </c>
      <c r="L80" s="166"/>
      <c r="M80" s="164">
        <f ca="1">IF(ISNUMBER(INDIRECT("K" &amp; ROW())/INDIRECT("G" &amp; ROW())),INDIRECT("K" &amp; ROW())/INDIRECT("G" &amp; ROW()), " ")</f>
        <v>5.2442196531791909</v>
      </c>
      <c r="N80" s="146" t="s">
        <v>342</v>
      </c>
    </row>
    <row r="81" spans="1:14" ht="30" customHeight="1" x14ac:dyDescent="0.25">
      <c r="A81" s="144" t="s">
        <v>172</v>
      </c>
      <c r="B81" s="145"/>
      <c r="C81" s="145"/>
      <c r="D81" s="145"/>
      <c r="E81" s="145"/>
      <c r="F81" s="145"/>
      <c r="G81" s="164">
        <v>87.21</v>
      </c>
      <c r="H81" s="165"/>
      <c r="I81" s="165"/>
      <c r="J81" s="165"/>
      <c r="K81" s="164">
        <v>270.25</v>
      </c>
      <c r="L81" s="166"/>
      <c r="M81" s="164">
        <f ca="1">IF(ISNUMBER(INDIRECT("K" &amp; ROW())/INDIRECT("G" &amp; ROW())),INDIRECT("K" &amp; ROW())/INDIRECT("G" &amp; ROW()), " ")</f>
        <v>3.0988418759316594</v>
      </c>
      <c r="N81" s="146" t="s">
        <v>342</v>
      </c>
    </row>
    <row r="82" spans="1:14" x14ac:dyDescent="0.25">
      <c r="A82" s="147" t="s">
        <v>173</v>
      </c>
      <c r="B82" s="148"/>
      <c r="C82" s="148"/>
      <c r="D82" s="148"/>
      <c r="E82" s="148"/>
      <c r="F82" s="148"/>
      <c r="G82" s="167">
        <v>779.21</v>
      </c>
      <c r="H82" s="168"/>
      <c r="I82" s="168"/>
      <c r="J82" s="168"/>
      <c r="K82" s="167">
        <v>3899.25</v>
      </c>
      <c r="L82" s="169"/>
      <c r="M82" s="167">
        <f ca="1">IF(ISNUMBER(INDIRECT("K" &amp; ROW())/INDIRECT("G" &amp; ROW())),INDIRECT("K" &amp; ROW())/INDIRECT("G" &amp; ROW()), " ")</f>
        <v>5.0041067234763412</v>
      </c>
      <c r="N82" s="149" t="s">
        <v>342</v>
      </c>
    </row>
    <row r="83" spans="1:14" x14ac:dyDescent="0.25">
      <c r="A83" s="48"/>
      <c r="G83" s="67"/>
      <c r="H83" s="68"/>
      <c r="I83" s="68"/>
      <c r="J83" s="68"/>
      <c r="K83" s="67"/>
      <c r="L83" s="69"/>
      <c r="M83" s="67"/>
      <c r="N83" s="48"/>
    </row>
    <row r="84" spans="1:14" x14ac:dyDescent="0.25">
      <c r="A84" s="28"/>
      <c r="B84" s="29"/>
      <c r="C84" s="29"/>
      <c r="D84" s="29"/>
      <c r="E84" s="29"/>
      <c r="F84" s="29"/>
      <c r="G84" s="29"/>
      <c r="H84" s="29"/>
      <c r="I84" s="29"/>
      <c r="J84" s="29"/>
      <c r="K84" s="29"/>
      <c r="L84" s="70"/>
      <c r="M84" s="29"/>
      <c r="N84" s="29"/>
    </row>
    <row r="85" spans="1:14" x14ac:dyDescent="0.25">
      <c r="A85" s="75" t="s">
        <v>69</v>
      </c>
      <c r="B85" s="29"/>
      <c r="C85" s="29"/>
      <c r="D85" s="29"/>
      <c r="E85" s="29"/>
      <c r="F85" s="29"/>
      <c r="G85" s="29"/>
      <c r="H85" s="29"/>
      <c r="I85" s="29"/>
      <c r="J85" s="29"/>
      <c r="K85" s="29"/>
      <c r="L85" s="70"/>
      <c r="M85" s="29"/>
      <c r="N85" s="29"/>
    </row>
    <row r="86" spans="1:14" x14ac:dyDescent="0.25">
      <c r="A86" s="39"/>
      <c r="B86" s="29"/>
      <c r="C86" s="29"/>
      <c r="D86" s="29"/>
      <c r="E86" s="29"/>
      <c r="F86" s="29"/>
      <c r="G86" s="29"/>
      <c r="H86" s="29"/>
      <c r="I86" s="29"/>
      <c r="J86" s="29"/>
      <c r="K86" s="29"/>
      <c r="L86" s="70"/>
      <c r="M86" s="29"/>
      <c r="N86" s="29"/>
    </row>
    <row r="87" spans="1:14" x14ac:dyDescent="0.25">
      <c r="A87" s="75" t="s">
        <v>70</v>
      </c>
      <c r="B87" s="29"/>
      <c r="C87" s="29"/>
      <c r="D87" s="29"/>
      <c r="E87" s="29"/>
      <c r="F87" s="29"/>
      <c r="G87" s="29"/>
      <c r="H87" s="29"/>
      <c r="I87" s="29"/>
      <c r="J87" s="29"/>
      <c r="K87" s="29"/>
      <c r="L87" s="70"/>
      <c r="M87" s="29"/>
      <c r="N87" s="29"/>
    </row>
  </sheetData>
  <mergeCells count="47">
    <mergeCell ref="A81:F81"/>
    <mergeCell ref="A82:F82"/>
    <mergeCell ref="A75:F75"/>
    <mergeCell ref="A76:F76"/>
    <mergeCell ref="A77:F77"/>
    <mergeCell ref="A78:F78"/>
    <mergeCell ref="A79:F79"/>
    <mergeCell ref="A80:F80"/>
    <mergeCell ref="A69:F69"/>
    <mergeCell ref="A70:F70"/>
    <mergeCell ref="A71:F71"/>
    <mergeCell ref="A72:F72"/>
    <mergeCell ref="A73:F73"/>
    <mergeCell ref="A74:F74"/>
    <mergeCell ref="A24:N24"/>
    <mergeCell ref="A25:N25"/>
    <mergeCell ref="A33:N33"/>
    <mergeCell ref="A47:N47"/>
    <mergeCell ref="A65:N65"/>
    <mergeCell ref="A66:N66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N20:N22"/>
    <mergeCell ref="D21:D22"/>
    <mergeCell ref="H21:I21"/>
    <mergeCell ref="J21:K21"/>
    <mergeCell ref="G15:H15"/>
    <mergeCell ref="J15:K15"/>
    <mergeCell ref="A20:A22"/>
    <mergeCell ref="B20:B22"/>
    <mergeCell ref="C20:C22"/>
    <mergeCell ref="E20:E22"/>
    <mergeCell ref="F20:G21"/>
    <mergeCell ref="H20:K20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50" r:id="rId4" name="Button 142">
              <controlPr defaultSize="0" print="0" autoFill="0" autoPict="0" macro="[0]!Лист8.AddTZM">
                <anchor moveWithCells="1" sizeWithCells="1">
                  <from>
                    <xdr:col>0</xdr:col>
                    <xdr:colOff>76200</xdr:colOff>
                    <xdr:row>14</xdr:row>
                    <xdr:rowOff>106680</xdr:rowOff>
                  </from>
                  <to>
                    <xdr:col>1</xdr:col>
                    <xdr:colOff>998220</xdr:colOff>
                    <xdr:row>16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2010-11-13T04:27:57Z</cp:lastPrinted>
  <dcterms:created xsi:type="dcterms:W3CDTF">2003-01-28T12:33:10Z</dcterms:created>
  <dcterms:modified xsi:type="dcterms:W3CDTF">2015-03-26T10:11:19Z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