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4"/>
  <c r="M35"/>
  <c r="M36"/>
  <c r="M37"/>
  <c r="M38"/>
  <c r="M39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J15"/>
  <c r="G15"/>
  <c r="J13"/>
  <c r="G13"/>
  <c r="J12"/>
  <c r="G12"/>
  <c r="J11"/>
  <c r="G11"/>
  <c r="K31" i="8"/>
  <c r="H31"/>
  <c r="K29"/>
  <c r="H29"/>
  <c r="K28"/>
  <c r="H28"/>
  <c r="K27"/>
  <c r="H27"/>
  <c r="K85"/>
  <c r="K84"/>
  <c r="H85"/>
  <c r="H84"/>
  <c r="J14" i="16"/>
  <c r="G14"/>
  <c r="K30" i="8"/>
  <c r="H30"/>
  <c r="A18" i="16"/>
  <c r="B34" i="8"/>
  <c r="M59" i="16"/>
  <c r="M69"/>
  <c r="M65"/>
  <c r="M63"/>
  <c r="M71"/>
  <c r="M60"/>
  <c r="M68"/>
  <c r="M61"/>
  <c r="M70"/>
  <c r="M66"/>
  <c r="M67"/>
  <c r="M64"/>
  <c r="M72"/>
  <c r="M62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<sst xmlns="http://schemas.openxmlformats.org/spreadsheetml/2006/main" count="452" uniqueCount="317">
  <si>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</si>
  <si>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</si>
  <si>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</si>
  <si>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</si>
  <si>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</si>
  <si>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</si>
  <si>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</si>
  <si>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</si>
  <si>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</si>
  <si>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</si>
  <si>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</si>
  <si>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</si>
  <si>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</si>
  <si>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</si>
  <si>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</si>
  <si>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</si>
  <si>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</si>
  <si>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</si>
  <si>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</si>
  <si>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</si>
  <si>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</si>
  <si>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</si>
  <si>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</si>
  <si>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</si>
  <si>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</si>
  <si>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</si>
  <si>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</si>
  <si>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</si>
  <si>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</si>
  <si>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</si>
  <si>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</si>
  <si>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</si>
  <si>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</si>
  <si>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</si>
  <si>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</si>
  <si>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</si>
  <si>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</si>
  <si>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</si>
  <si>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</si>
  <si>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</si>
  <si>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</si>
  <si>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</si>
  <si>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</si>
  <si>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</si>
  <si>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</si>
  <si>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</si>
  <si>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</si>
  <si>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</si>
  <si>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</si>
  <si>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</si>
  <si>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</si>
  <si>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</si>
  <si>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</si>
  <si>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</si>
  <si>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</si>
  <si>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</si>
  <si>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</si>
  <si>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</si>
  <si>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</si>
  <si>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</si>
  <si>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</si>
  <si>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</si>
  <si>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</si>
  <si>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</si>
  <si>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01.01.2014</t>
  </si>
  <si>
    <t>31.01.2014</t>
  </si>
  <si>
    <t>на Цветная,8</t>
  </si>
  <si>
    <t>Сдал:  _________________ //</t>
  </si>
  <si>
    <t>Принял:  _________________ //</t>
  </si>
  <si>
    <t>Раздел 1. МАРТ</t>
  </si>
  <si>
    <t>Подъезд 1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</si>
  <si>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</si>
  <si>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</si>
  <si>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</si>
  <si>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</si>
  <si>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</si>
  <si>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</si>
  <si>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</si>
  <si>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</t>
  </si>
  <si>
    <t>Раздел 2. АПРЕЛЬ</t>
  </si>
  <si>
    <t>кв.3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</si>
  <si>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</si>
  <si>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</si>
  <si>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</si>
  <si>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</si>
  <si>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</si>
  <si>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</si>
  <si>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</si>
  <si>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</si>
  <si>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</si>
  <si>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</si>
  <si>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</si>
  <si>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48</t>
  </si>
  <si>
    <t>М</t>
  </si>
  <si>
    <t>Раздел 3. ИЮНЬ</t>
  </si>
  <si>
    <t>ТЕРр65-25-1
Смена: воздушных кранов радиаторов
100 шт.
НР 88%=103%*0.85 от ФОТ
СП 48%=60%*0.8 от ФОТ</t>
  </si>
  <si>
    <t>0,01
88
48</t>
  </si>
  <si>
    <t>252,25
_____
797,86</t>
  </si>
  <si>
    <t>11
3
2</t>
  </si>
  <si>
    <t>3
_____
8</t>
  </si>
  <si>
    <t>46
25
13</t>
  </si>
  <si>
    <t>28
_____
18</t>
  </si>
  <si>
    <t>Раздел 4. ИЮЛЬ</t>
  </si>
  <si>
    <t>кв.6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</si>
  <si>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НР 88%=103%*0.85 от ФОТ
СП 48%=60%*0.8 от ФОТ</t>
  </si>
  <si>
    <t>0,04
88
48</t>
  </si>
  <si>
    <t>1884,8
_____
2958,04</t>
  </si>
  <si>
    <t>197
77
45</t>
  </si>
  <si>
    <t>75
_____
119</t>
  </si>
  <si>
    <t>1095
731
399</t>
  </si>
  <si>
    <t>831
_____
247</t>
  </si>
  <si>
    <t>ТСЦ-507-5008
Муфта полипропиленовая соединительная диаметром 25 мм
шт.</t>
  </si>
  <si>
    <t>3
88
48</t>
  </si>
  <si>
    <t xml:space="preserve">
_____
0,95</t>
  </si>
  <si>
    <t xml:space="preserve">
_____
3</t>
  </si>
  <si>
    <t xml:space="preserve">
_____
13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</si>
  <si>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</si>
  <si>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</si>
  <si>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</si>
  <si>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</si>
  <si>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</si>
  <si>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</si>
  <si>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</si>
  <si>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</si>
  <si>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15</t>
  </si>
  <si>
    <t xml:space="preserve">
_____
37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</si>
  <si>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</si>
  <si>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</si>
  <si>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</si>
  <si>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</si>
  <si>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</si>
  <si>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</si>
  <si>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239
145
79</t>
  </si>
  <si>
    <t>165
_____
70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</si>
  <si>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</si>
  <si>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</si>
  <si>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</si>
  <si>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</si>
  <si>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34</t>
  </si>
  <si>
    <t>Раздел 5. АВГУСТ</t>
  </si>
  <si>
    <t>кв.8</t>
  </si>
  <si>
    <t>Раздел 6. СЕНТЯБРЬ</t>
  </si>
  <si>
    <t>кв.5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</si>
  <si>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</si>
  <si>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</si>
  <si>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</si>
  <si>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90
14
8</t>
  </si>
  <si>
    <t>14
_____
76</t>
  </si>
  <si>
    <t>296
134
73</t>
  </si>
  <si>
    <t>152
_____
144</t>
  </si>
  <si>
    <t>Раздел 7. НОЯБРЬ</t>
  </si>
  <si>
    <t>кв.11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</si>
  <si>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</si>
  <si>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</si>
  <si>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5
3
2</t>
  </si>
  <si>
    <t>Итого прямые затраты по акту</t>
  </si>
  <si>
    <t>159
_____
336</t>
  </si>
  <si>
    <t>1739
_____
823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</si>
  <si>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</si>
  <si>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</si>
  <si>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</si>
  <si>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</si>
  <si>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</si>
  <si>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</si>
  <si>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</si>
  <si>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</si>
  <si>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</si>
  <si>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</si>
  <si>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</si>
  <si>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</si>
  <si>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</si>
  <si>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</si>
  <si>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</si>
  <si>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</si>
  <si>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</si>
  <si>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</si>
  <si>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</si>
  <si>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</si>
  <si>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</si>
  <si>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</si>
  <si>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</si>
  <si>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</si>
  <si>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</si>
  <si>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</si>
  <si>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</si>
  <si>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</si>
  <si>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</si>
  <si>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</si>
  <si>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</si>
  <si>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</si>
  <si>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</si>
  <si>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</si>
  <si>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</si>
  <si>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</si>
  <si>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</si>
  <si>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</si>
  <si>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</si>
  <si>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</si>
  <si>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</si>
  <si>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</si>
  <si>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</si>
  <si>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</si>
  <si>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</si>
  <si>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</si>
  <si>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</si>
  <si>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</si>
  <si>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</si>
  <si>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</si>
  <si>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</si>
  <si>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</si>
  <si>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</si>
  <si>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</si>
  <si>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</si>
  <si>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</si>
  <si>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</si>
  <si>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</si>
  <si>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</si>
  <si>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</si>
  <si>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</si>
  <si>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</si>
  <si>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</si>
  <si>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</si>
  <si>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</si>
  <si>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</si>
  <si>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</si>
  <si>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</si>
  <si>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</si>
  <si>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</si>
  <si>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</si>
  <si>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</si>
  <si>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</si>
  <si>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</si>
  <si>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</si>
  <si>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</si>
  <si>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</si>
  <si>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</si>
  <si>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</si>
  <si>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</si>
  <si>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</si>
  <si>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</si>
  <si>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</si>
  <si>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</si>
  <si>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</si>
  <si>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</si>
  <si>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</si>
  <si>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</si>
  <si>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</si>
  <si>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</si>
  <si>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</si>
  <si>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</si>
  <si>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</si>
  <si>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</si>
  <si>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</si>
  <si>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</si>
  <si>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</si>
  <si>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</si>
  <si>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</si>
  <si>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</si>
  <si>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</si>
  <si>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103-1457</t>
  </si>
  <si>
    <t>Трубы металлополимерные многослойные для холодного водоснабжения, давлением 1 МПа (10 кгс/см2), для температуры до 30 градусов С, диаметром: 25 мм</t>
  </si>
  <si>
    <t xml:space="preserve">28,31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</si>
  <si>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</si>
  <si>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</si>
  <si>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</si>
  <si>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</si>
  <si>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</si>
  <si>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</si>
  <si>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</si>
  <si>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</si>
  <si>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</si>
  <si>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</si>
  <si>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</si>
  <si>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</si>
  <si>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</si>
  <si>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</si>
  <si>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</si>
  <si>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</si>
  <si>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</si>
  <si>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</si>
  <si>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</si>
  <si>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</si>
  <si>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</si>
  <si>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</si>
  <si>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</si>
  <si>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</si>
  <si>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</si>
  <si>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</si>
  <si>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</si>
  <si>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</si>
  <si>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</si>
  <si>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</si>
  <si>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</si>
  <si>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</si>
  <si>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</si>
  <si>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</si>
  <si>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</si>
  <si>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</si>
  <si>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</si>
  <si>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ТСЦ-302-1237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</si>
  <si>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</si>
  <si>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</si>
  <si>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</si>
  <si>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</si>
  <si>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</si>
  <si>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</si>
  <si>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</si>
  <si>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</si>
  <si>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</si>
  <si>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</si>
  <si>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</si>
  <si>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</si>
  <si>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</si>
  <si>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</si>
  <si>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</si>
  <si>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/Зам ген.директора по технической работе    В.В. Корнеев/</t>
  </si>
  <si>
    <t>Объект : Цветная 8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</si>
</sst>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14" fontId="7" fillId="0" borderId="17" xfId="23" applyNumberFormat="1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03"/>
  <sheetViews>
    <sheetView showGridLines="0" tabSelected="1" topLeftCell="A73" workbookViewId="0">
      <selection activeCell="C25" sqref="C25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314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316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13.86</v>
      </c>
      <c r="X14" s="27">
        <v>13.86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39</v>
      </c>
      <c r="I17" s="128"/>
      <c r="J17" s="127" t="s">
        <v>40</v>
      </c>
      <c r="K17" s="128"/>
      <c r="L17" s="131" t="s">
        <v>41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>
        <v>42369</v>
      </c>
      <c r="K19" s="137"/>
      <c r="L19" s="2" t="s">
        <v>64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38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313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66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8">
        <f>827.85/1000</f>
        <v>0.82784999999999997</v>
      </c>
      <c r="I27" s="139"/>
      <c r="J27" s="35" t="s">
        <v>6</v>
      </c>
      <c r="K27" s="140">
        <f>5171.82/1000</f>
        <v>5.1718199999999994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8">
        <f>0/1000</f>
        <v>0</v>
      </c>
      <c r="I28" s="139"/>
      <c r="J28" s="35" t="s">
        <v>6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8">
        <f>0/1000</f>
        <v>0</v>
      </c>
      <c r="I29" s="139"/>
      <c r="J29" s="35" t="s">
        <v>6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8">
        <f>(W14+W15)/1000</f>
        <v>1.3859999999999999E-2</v>
      </c>
      <c r="I30" s="139"/>
      <c r="J30" s="35" t="s">
        <v>8</v>
      </c>
      <c r="K30" s="140">
        <f>(X14+X15)/1000</f>
        <v>1.3859999999999999E-2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159</v>
      </c>
      <c r="Z30" s="71">
        <v>164</v>
      </c>
      <c r="AA30" s="71">
        <v>96</v>
      </c>
    </row>
    <row r="31" spans="2:27">
      <c r="B31" s="25"/>
      <c r="C31" s="25"/>
      <c r="D31" s="25"/>
      <c r="E31" s="28" t="s">
        <v>9</v>
      </c>
      <c r="F31" s="25"/>
      <c r="G31" s="25"/>
      <c r="H31" s="138">
        <f>159/1000</f>
        <v>0.159</v>
      </c>
      <c r="I31" s="139"/>
      <c r="J31" s="35" t="s">
        <v>6</v>
      </c>
      <c r="K31" s="140">
        <f>1739/1000</f>
        <v>1.7390000000000001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1739</v>
      </c>
      <c r="Z31" s="72">
        <v>1531</v>
      </c>
      <c r="AA31" s="72">
        <v>835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59</v>
      </c>
      <c r="B36" s="122"/>
      <c r="C36" s="125" t="s">
        <v>11</v>
      </c>
      <c r="D36" s="125" t="s">
        <v>12</v>
      </c>
      <c r="E36" s="146" t="s">
        <v>13</v>
      </c>
      <c r="F36" s="147"/>
      <c r="G36" s="148"/>
      <c r="H36" s="146" t="s">
        <v>14</v>
      </c>
      <c r="I36" s="147"/>
      <c r="J36" s="148"/>
      <c r="K36" s="146" t="s">
        <v>15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60</v>
      </c>
      <c r="B37" s="123" t="s">
        <v>61</v>
      </c>
      <c r="C37" s="153"/>
      <c r="D37" s="153"/>
      <c r="E37" s="144" t="s">
        <v>2</v>
      </c>
      <c r="F37" s="47" t="s">
        <v>16</v>
      </c>
      <c r="G37" s="47" t="s">
        <v>17</v>
      </c>
      <c r="H37" s="144" t="s">
        <v>2</v>
      </c>
      <c r="I37" s="47" t="s">
        <v>16</v>
      </c>
      <c r="J37" s="47" t="s">
        <v>17</v>
      </c>
      <c r="K37" s="144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6"/>
      <c r="B38" s="124"/>
      <c r="C38" s="126"/>
      <c r="D38" s="126"/>
      <c r="E38" s="145"/>
      <c r="F38" s="47" t="s">
        <v>18</v>
      </c>
      <c r="G38" s="47" t="s">
        <v>19</v>
      </c>
      <c r="H38" s="145"/>
      <c r="I38" s="47" t="s">
        <v>18</v>
      </c>
      <c r="J38" s="47" t="s">
        <v>19</v>
      </c>
      <c r="K38" s="145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9" t="s">
        <v>69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8.399999999999999" customHeight="1">
      <c r="A41" s="117" t="s">
        <v>70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72">
      <c r="A42" s="86">
        <v>1</v>
      </c>
      <c r="B42" s="87">
        <v>1</v>
      </c>
      <c r="C42" s="88" t="s">
        <v>71</v>
      </c>
      <c r="D42" s="89" t="s">
        <v>72</v>
      </c>
      <c r="E42" s="90">
        <v>508.07</v>
      </c>
      <c r="F42" s="91" t="s">
        <v>73</v>
      </c>
      <c r="G42" s="90">
        <v>1.03</v>
      </c>
      <c r="H42" s="90" t="s">
        <v>74</v>
      </c>
      <c r="I42" s="90" t="s">
        <v>75</v>
      </c>
      <c r="J42" s="90"/>
      <c r="K42" s="90" t="s">
        <v>76</v>
      </c>
      <c r="L42" s="91" t="s">
        <v>77</v>
      </c>
      <c r="M42" s="91"/>
      <c r="N42" s="91" t="s">
        <v>78</v>
      </c>
      <c r="O42" s="91"/>
      <c r="P42" s="91"/>
      <c r="Q42" s="91"/>
      <c r="R42" s="91"/>
      <c r="S42" s="91"/>
      <c r="T42" s="91"/>
      <c r="U42" s="91"/>
      <c r="V42" s="91"/>
    </row>
    <row r="43" spans="1:22" ht="19.350000000000001" customHeight="1">
      <c r="A43" s="119" t="s">
        <v>79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</row>
    <row r="44" spans="1:22" ht="18.399999999999999" customHeight="1">
      <c r="A44" s="117" t="s">
        <v>80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ht="72">
      <c r="A45" s="80">
        <v>2</v>
      </c>
      <c r="B45" s="81">
        <v>2</v>
      </c>
      <c r="C45" s="82" t="s">
        <v>81</v>
      </c>
      <c r="D45" s="83" t="s">
        <v>82</v>
      </c>
      <c r="E45" s="84">
        <v>15810.14</v>
      </c>
      <c r="F45" s="85" t="s">
        <v>83</v>
      </c>
      <c r="G45" s="84">
        <v>195.41</v>
      </c>
      <c r="H45" s="84" t="s">
        <v>84</v>
      </c>
      <c r="I45" s="84" t="s">
        <v>85</v>
      </c>
      <c r="J45" s="84"/>
      <c r="K45" s="84" t="s">
        <v>86</v>
      </c>
      <c r="L45" s="85" t="s">
        <v>87</v>
      </c>
      <c r="M45" s="85"/>
      <c r="N45" s="85" t="s">
        <v>78</v>
      </c>
      <c r="O45" s="85"/>
      <c r="P45" s="85"/>
      <c r="Q45" s="85"/>
      <c r="R45" s="85"/>
      <c r="S45" s="85"/>
      <c r="T45" s="85"/>
      <c r="U45" s="85"/>
      <c r="V45" s="85">
        <v>1</v>
      </c>
    </row>
    <row r="46" spans="1:22" ht="48">
      <c r="A46" s="86">
        <v>3</v>
      </c>
      <c r="B46" s="87">
        <v>3</v>
      </c>
      <c r="C46" s="88" t="s">
        <v>88</v>
      </c>
      <c r="D46" s="89" t="s">
        <v>89</v>
      </c>
      <c r="E46" s="90">
        <v>26.3</v>
      </c>
      <c r="F46" s="91" t="s">
        <v>90</v>
      </c>
      <c r="G46" s="90"/>
      <c r="H46" s="90">
        <v>11</v>
      </c>
      <c r="I46" s="90" t="s">
        <v>91</v>
      </c>
      <c r="J46" s="90"/>
      <c r="K46" s="90">
        <v>48</v>
      </c>
      <c r="L46" s="91" t="s">
        <v>92</v>
      </c>
      <c r="M46" s="91"/>
      <c r="N46" s="91" t="s">
        <v>93</v>
      </c>
      <c r="O46" s="91"/>
      <c r="P46" s="91"/>
      <c r="Q46" s="91"/>
      <c r="R46" s="91"/>
      <c r="S46" s="91"/>
      <c r="T46" s="91"/>
      <c r="U46" s="91"/>
      <c r="V46" s="91"/>
    </row>
    <row r="47" spans="1:22" ht="19.350000000000001" customHeight="1">
      <c r="A47" s="119" t="s">
        <v>94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 ht="18.399999999999999" customHeight="1">
      <c r="A48" s="117" t="s">
        <v>80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1:22" ht="60">
      <c r="A49" s="86">
        <v>4</v>
      </c>
      <c r="B49" s="87">
        <v>4</v>
      </c>
      <c r="C49" s="88" t="s">
        <v>95</v>
      </c>
      <c r="D49" s="89" t="s">
        <v>96</v>
      </c>
      <c r="E49" s="90">
        <v>1050.1099999999999</v>
      </c>
      <c r="F49" s="91" t="s">
        <v>97</v>
      </c>
      <c r="G49" s="90"/>
      <c r="H49" s="90" t="s">
        <v>98</v>
      </c>
      <c r="I49" s="90" t="s">
        <v>99</v>
      </c>
      <c r="J49" s="90"/>
      <c r="K49" s="90" t="s">
        <v>100</v>
      </c>
      <c r="L49" s="91" t="s">
        <v>101</v>
      </c>
      <c r="M49" s="91"/>
      <c r="N49" s="91" t="s">
        <v>78</v>
      </c>
      <c r="O49" s="91"/>
      <c r="P49" s="91"/>
      <c r="Q49" s="91"/>
      <c r="R49" s="91"/>
      <c r="S49" s="91"/>
      <c r="T49" s="91"/>
      <c r="U49" s="91"/>
      <c r="V49" s="91"/>
    </row>
    <row r="50" spans="1:22" ht="19.350000000000001" customHeight="1">
      <c r="A50" s="119" t="s">
        <v>102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 ht="18.399999999999999" customHeight="1">
      <c r="A51" s="117" t="s">
        <v>103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96">
      <c r="A52" s="80">
        <v>5</v>
      </c>
      <c r="B52" s="81">
        <v>5</v>
      </c>
      <c r="C52" s="82" t="s">
        <v>104</v>
      </c>
      <c r="D52" s="83" t="s">
        <v>105</v>
      </c>
      <c r="E52" s="84">
        <v>4924.93</v>
      </c>
      <c r="F52" s="85" t="s">
        <v>106</v>
      </c>
      <c r="G52" s="84">
        <v>82.09</v>
      </c>
      <c r="H52" s="84" t="s">
        <v>107</v>
      </c>
      <c r="I52" s="84" t="s">
        <v>108</v>
      </c>
      <c r="J52" s="84">
        <v>3</v>
      </c>
      <c r="K52" s="84" t="s">
        <v>109</v>
      </c>
      <c r="L52" s="85" t="s">
        <v>110</v>
      </c>
      <c r="M52" s="85"/>
      <c r="N52" s="85" t="s">
        <v>78</v>
      </c>
      <c r="O52" s="85"/>
      <c r="P52" s="85"/>
      <c r="Q52" s="85"/>
      <c r="R52" s="85"/>
      <c r="S52" s="85"/>
      <c r="T52" s="85"/>
      <c r="U52" s="85"/>
      <c r="V52" s="85">
        <v>17</v>
      </c>
    </row>
    <row r="53" spans="1:22" ht="48">
      <c r="A53" s="80">
        <v>6</v>
      </c>
      <c r="B53" s="81">
        <v>6</v>
      </c>
      <c r="C53" s="82" t="s">
        <v>111</v>
      </c>
      <c r="D53" s="83" t="s">
        <v>112</v>
      </c>
      <c r="E53" s="84">
        <v>0.95</v>
      </c>
      <c r="F53" s="85" t="s">
        <v>113</v>
      </c>
      <c r="G53" s="84"/>
      <c r="H53" s="84">
        <v>3</v>
      </c>
      <c r="I53" s="84" t="s">
        <v>114</v>
      </c>
      <c r="J53" s="84"/>
      <c r="K53" s="84">
        <v>13</v>
      </c>
      <c r="L53" s="85" t="s">
        <v>115</v>
      </c>
      <c r="M53" s="85"/>
      <c r="N53" s="85" t="s">
        <v>93</v>
      </c>
      <c r="O53" s="85"/>
      <c r="P53" s="85"/>
      <c r="Q53" s="85"/>
      <c r="R53" s="85"/>
      <c r="S53" s="85"/>
      <c r="T53" s="85"/>
      <c r="U53" s="85"/>
      <c r="V53" s="85"/>
    </row>
    <row r="54" spans="1:22" ht="60">
      <c r="A54" s="80">
        <v>7</v>
      </c>
      <c r="B54" s="81">
        <v>7</v>
      </c>
      <c r="C54" s="82" t="s">
        <v>116</v>
      </c>
      <c r="D54" s="83" t="s">
        <v>117</v>
      </c>
      <c r="E54" s="84">
        <v>12.46</v>
      </c>
      <c r="F54" s="85" t="s">
        <v>118</v>
      </c>
      <c r="G54" s="84"/>
      <c r="H54" s="84">
        <v>25</v>
      </c>
      <c r="I54" s="84" t="s">
        <v>119</v>
      </c>
      <c r="J54" s="84"/>
      <c r="K54" s="84">
        <v>58</v>
      </c>
      <c r="L54" s="85" t="s">
        <v>120</v>
      </c>
      <c r="M54" s="85"/>
      <c r="N54" s="85" t="s">
        <v>93</v>
      </c>
      <c r="O54" s="85"/>
      <c r="P54" s="85"/>
      <c r="Q54" s="85"/>
      <c r="R54" s="85"/>
      <c r="S54" s="85"/>
      <c r="T54" s="85"/>
      <c r="U54" s="85"/>
      <c r="V54" s="85"/>
    </row>
    <row r="55" spans="1:22" ht="48">
      <c r="A55" s="80">
        <v>8</v>
      </c>
      <c r="B55" s="81">
        <v>8</v>
      </c>
      <c r="C55" s="82" t="s">
        <v>121</v>
      </c>
      <c r="D55" s="83" t="s">
        <v>122</v>
      </c>
      <c r="E55" s="84">
        <v>2.4500000000000002</v>
      </c>
      <c r="F55" s="85" t="s">
        <v>123</v>
      </c>
      <c r="G55" s="84"/>
      <c r="H55" s="84">
        <v>15</v>
      </c>
      <c r="I55" s="84" t="s">
        <v>124</v>
      </c>
      <c r="J55" s="84"/>
      <c r="K55" s="84">
        <v>37</v>
      </c>
      <c r="L55" s="85" t="s">
        <v>125</v>
      </c>
      <c r="M55" s="85"/>
      <c r="N55" s="85" t="s">
        <v>93</v>
      </c>
      <c r="O55" s="85"/>
      <c r="P55" s="85"/>
      <c r="Q55" s="85"/>
      <c r="R55" s="85"/>
      <c r="S55" s="85"/>
      <c r="T55" s="85"/>
      <c r="U55" s="85"/>
      <c r="V55" s="85"/>
    </row>
    <row r="56" spans="1:22" ht="96">
      <c r="A56" s="80">
        <v>9</v>
      </c>
      <c r="B56" s="81">
        <v>9</v>
      </c>
      <c r="C56" s="82" t="s">
        <v>126</v>
      </c>
      <c r="D56" s="83" t="s">
        <v>127</v>
      </c>
      <c r="E56" s="84">
        <v>2435.67</v>
      </c>
      <c r="F56" s="85" t="s">
        <v>128</v>
      </c>
      <c r="G56" s="84" t="s">
        <v>129</v>
      </c>
      <c r="H56" s="84" t="s">
        <v>130</v>
      </c>
      <c r="I56" s="84" t="s">
        <v>131</v>
      </c>
      <c r="J56" s="84">
        <v>1</v>
      </c>
      <c r="K56" s="84" t="s">
        <v>132</v>
      </c>
      <c r="L56" s="85" t="s">
        <v>133</v>
      </c>
      <c r="M56" s="85"/>
      <c r="N56" s="85" t="s">
        <v>78</v>
      </c>
      <c r="O56" s="85"/>
      <c r="P56" s="85"/>
      <c r="Q56" s="85"/>
      <c r="R56" s="85"/>
      <c r="S56" s="85"/>
      <c r="T56" s="85"/>
      <c r="U56" s="85"/>
      <c r="V56" s="85">
        <v>4</v>
      </c>
    </row>
    <row r="57" spans="1:22" ht="48">
      <c r="A57" s="86">
        <v>10</v>
      </c>
      <c r="B57" s="87">
        <v>10</v>
      </c>
      <c r="C57" s="88" t="s">
        <v>134</v>
      </c>
      <c r="D57" s="89" t="s">
        <v>135</v>
      </c>
      <c r="E57" s="90">
        <v>18.600000000000001</v>
      </c>
      <c r="F57" s="91" t="s">
        <v>136</v>
      </c>
      <c r="G57" s="90"/>
      <c r="H57" s="90">
        <v>19</v>
      </c>
      <c r="I57" s="90" t="s">
        <v>137</v>
      </c>
      <c r="J57" s="90"/>
      <c r="K57" s="90">
        <v>34</v>
      </c>
      <c r="L57" s="91" t="s">
        <v>138</v>
      </c>
      <c r="M57" s="91"/>
      <c r="N57" s="91" t="s">
        <v>93</v>
      </c>
      <c r="O57" s="91"/>
      <c r="P57" s="91"/>
      <c r="Q57" s="91"/>
      <c r="R57" s="91"/>
      <c r="S57" s="91"/>
      <c r="T57" s="91"/>
      <c r="U57" s="91"/>
      <c r="V57" s="91"/>
    </row>
    <row r="58" spans="1:22" ht="19.350000000000001" customHeight="1">
      <c r="A58" s="119" t="s">
        <v>139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</row>
    <row r="59" spans="1:22" ht="18.399999999999999" customHeight="1">
      <c r="A59" s="117" t="s">
        <v>140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1:22" ht="72">
      <c r="A60" s="86">
        <v>11</v>
      </c>
      <c r="B60" s="87">
        <v>11</v>
      </c>
      <c r="C60" s="88" t="s">
        <v>71</v>
      </c>
      <c r="D60" s="89" t="s">
        <v>72</v>
      </c>
      <c r="E60" s="90">
        <v>508.07</v>
      </c>
      <c r="F60" s="91" t="s">
        <v>73</v>
      </c>
      <c r="G60" s="90">
        <v>1.03</v>
      </c>
      <c r="H60" s="90" t="s">
        <v>74</v>
      </c>
      <c r="I60" s="90" t="s">
        <v>75</v>
      </c>
      <c r="J60" s="90"/>
      <c r="K60" s="90" t="s">
        <v>76</v>
      </c>
      <c r="L60" s="91" t="s">
        <v>77</v>
      </c>
      <c r="M60" s="91"/>
      <c r="N60" s="91" t="s">
        <v>78</v>
      </c>
      <c r="O60" s="91"/>
      <c r="P60" s="91"/>
      <c r="Q60" s="91"/>
      <c r="R60" s="91"/>
      <c r="S60" s="91"/>
      <c r="T60" s="91"/>
      <c r="U60" s="91"/>
      <c r="V60" s="91"/>
    </row>
    <row r="61" spans="1:22" ht="19.350000000000001" customHeight="1">
      <c r="A61" s="119" t="s">
        <v>141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</row>
    <row r="62" spans="1:22" ht="18.399999999999999" customHeight="1">
      <c r="A62" s="117" t="s">
        <v>140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2" ht="72">
      <c r="A63" s="80">
        <v>12</v>
      </c>
      <c r="B63" s="81">
        <v>12</v>
      </c>
      <c r="C63" s="82" t="s">
        <v>71</v>
      </c>
      <c r="D63" s="83" t="s">
        <v>72</v>
      </c>
      <c r="E63" s="84">
        <v>508.07</v>
      </c>
      <c r="F63" s="85" t="s">
        <v>73</v>
      </c>
      <c r="G63" s="84">
        <v>1.03</v>
      </c>
      <c r="H63" s="84" t="s">
        <v>74</v>
      </c>
      <c r="I63" s="84" t="s">
        <v>75</v>
      </c>
      <c r="J63" s="84"/>
      <c r="K63" s="84" t="s">
        <v>76</v>
      </c>
      <c r="L63" s="85" t="s">
        <v>77</v>
      </c>
      <c r="M63" s="85"/>
      <c r="N63" s="85" t="s">
        <v>78</v>
      </c>
      <c r="O63" s="85"/>
      <c r="P63" s="85"/>
      <c r="Q63" s="85"/>
      <c r="R63" s="85"/>
      <c r="S63" s="85"/>
      <c r="T63" s="85"/>
      <c r="U63" s="85"/>
      <c r="V63" s="85"/>
    </row>
    <row r="64" spans="1:22" ht="18.399999999999999" customHeight="1">
      <c r="A64" s="117" t="s">
        <v>142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1:22" ht="72">
      <c r="A65" s="86">
        <v>13</v>
      </c>
      <c r="B65" s="87">
        <v>13</v>
      </c>
      <c r="C65" s="88" t="s">
        <v>143</v>
      </c>
      <c r="D65" s="89" t="s">
        <v>105</v>
      </c>
      <c r="E65" s="90">
        <v>2250.2399999999998</v>
      </c>
      <c r="F65" s="91" t="s">
        <v>144</v>
      </c>
      <c r="G65" s="90" t="s">
        <v>145</v>
      </c>
      <c r="H65" s="90" t="s">
        <v>146</v>
      </c>
      <c r="I65" s="90" t="s">
        <v>147</v>
      </c>
      <c r="J65" s="90"/>
      <c r="K65" s="90" t="s">
        <v>148</v>
      </c>
      <c r="L65" s="91" t="s">
        <v>149</v>
      </c>
      <c r="M65" s="91"/>
      <c r="N65" s="91" t="s">
        <v>78</v>
      </c>
      <c r="O65" s="91"/>
      <c r="P65" s="91"/>
      <c r="Q65" s="91"/>
      <c r="R65" s="91"/>
      <c r="S65" s="91"/>
      <c r="T65" s="91"/>
      <c r="U65" s="91"/>
      <c r="V65" s="91"/>
    </row>
    <row r="66" spans="1:22" ht="19.350000000000001" customHeight="1">
      <c r="A66" s="119" t="s">
        <v>150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</row>
    <row r="67" spans="1:22" ht="18.399999999999999" customHeight="1">
      <c r="A67" s="117" t="s">
        <v>151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1:22" ht="72">
      <c r="A68" s="86">
        <v>14</v>
      </c>
      <c r="B68" s="87">
        <v>14</v>
      </c>
      <c r="C68" s="88" t="s">
        <v>152</v>
      </c>
      <c r="D68" s="89" t="s">
        <v>153</v>
      </c>
      <c r="E68" s="90">
        <v>3.95</v>
      </c>
      <c r="F68" s="91">
        <v>3.95</v>
      </c>
      <c r="G68" s="90"/>
      <c r="H68" s="90"/>
      <c r="I68" s="90"/>
      <c r="J68" s="90"/>
      <c r="K68" s="90" t="s">
        <v>154</v>
      </c>
      <c r="L68" s="91">
        <v>5</v>
      </c>
      <c r="M68" s="91"/>
      <c r="N68" s="91" t="s">
        <v>78</v>
      </c>
      <c r="O68" s="91"/>
      <c r="P68" s="91"/>
      <c r="Q68" s="91"/>
      <c r="R68" s="91"/>
      <c r="S68" s="91"/>
      <c r="T68" s="91"/>
      <c r="U68" s="91"/>
      <c r="V68" s="91"/>
    </row>
    <row r="69" spans="1:22" ht="36">
      <c r="A69" s="113" t="s">
        <v>155</v>
      </c>
      <c r="B69" s="114"/>
      <c r="C69" s="114"/>
      <c r="D69" s="114"/>
      <c r="E69" s="114"/>
      <c r="F69" s="114"/>
      <c r="G69" s="114"/>
      <c r="H69" s="92">
        <v>499</v>
      </c>
      <c r="I69" s="92" t="s">
        <v>156</v>
      </c>
      <c r="J69" s="92">
        <v>4</v>
      </c>
      <c r="K69" s="92">
        <v>2584</v>
      </c>
      <c r="L69" s="92" t="s">
        <v>157</v>
      </c>
      <c r="M69" s="92"/>
      <c r="N69" s="92"/>
      <c r="O69" s="92"/>
      <c r="P69" s="92"/>
      <c r="Q69" s="92"/>
      <c r="R69" s="92"/>
      <c r="S69" s="92"/>
      <c r="T69" s="92"/>
      <c r="U69" s="92"/>
      <c r="V69" s="92">
        <v>22</v>
      </c>
    </row>
    <row r="70" spans="1:22">
      <c r="A70" s="113" t="s">
        <v>158</v>
      </c>
      <c r="B70" s="114"/>
      <c r="C70" s="114"/>
      <c r="D70" s="114"/>
      <c r="E70" s="114"/>
      <c r="F70" s="114"/>
      <c r="G70" s="114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1:22">
      <c r="A71" s="113" t="s">
        <v>159</v>
      </c>
      <c r="B71" s="114"/>
      <c r="C71" s="114"/>
      <c r="D71" s="114"/>
      <c r="E71" s="114"/>
      <c r="F71" s="114"/>
      <c r="G71" s="114"/>
      <c r="H71" s="92">
        <v>159</v>
      </c>
      <c r="I71" s="92"/>
      <c r="J71" s="92"/>
      <c r="K71" s="92">
        <v>1739</v>
      </c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</row>
    <row r="72" spans="1:22">
      <c r="A72" s="113" t="s">
        <v>160</v>
      </c>
      <c r="B72" s="114"/>
      <c r="C72" s="114"/>
      <c r="D72" s="114"/>
      <c r="E72" s="114"/>
      <c r="F72" s="114"/>
      <c r="G72" s="114"/>
      <c r="H72" s="92">
        <v>336</v>
      </c>
      <c r="I72" s="92"/>
      <c r="J72" s="92"/>
      <c r="K72" s="92">
        <v>823</v>
      </c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</row>
    <row r="73" spans="1:22">
      <c r="A73" s="113" t="s">
        <v>161</v>
      </c>
      <c r="B73" s="114"/>
      <c r="C73" s="114"/>
      <c r="D73" s="114"/>
      <c r="E73" s="114"/>
      <c r="F73" s="114"/>
      <c r="G73" s="114"/>
      <c r="H73" s="92">
        <v>4</v>
      </c>
      <c r="I73" s="92"/>
      <c r="J73" s="92"/>
      <c r="K73" s="92">
        <v>22</v>
      </c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</row>
    <row r="74" spans="1:22">
      <c r="A74" s="115" t="s">
        <v>162</v>
      </c>
      <c r="B74" s="116"/>
      <c r="C74" s="116"/>
      <c r="D74" s="116"/>
      <c r="E74" s="116"/>
      <c r="F74" s="116"/>
      <c r="G74" s="116"/>
      <c r="H74" s="93">
        <v>164</v>
      </c>
      <c r="I74" s="93"/>
      <c r="J74" s="93"/>
      <c r="K74" s="93">
        <v>1531</v>
      </c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</row>
    <row r="75" spans="1:22">
      <c r="A75" s="115" t="s">
        <v>163</v>
      </c>
      <c r="B75" s="116"/>
      <c r="C75" s="116"/>
      <c r="D75" s="116"/>
      <c r="E75" s="116"/>
      <c r="F75" s="116"/>
      <c r="G75" s="116"/>
      <c r="H75" s="93">
        <v>96</v>
      </c>
      <c r="I75" s="93"/>
      <c r="J75" s="93"/>
      <c r="K75" s="93">
        <v>835</v>
      </c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</row>
    <row r="76" spans="1:22">
      <c r="A76" s="115" t="s">
        <v>164</v>
      </c>
      <c r="B76" s="116"/>
      <c r="C76" s="116"/>
      <c r="D76" s="116"/>
      <c r="E76" s="116"/>
      <c r="F76" s="116"/>
      <c r="G76" s="116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</row>
    <row r="77" spans="1:22" ht="30" customHeight="1">
      <c r="A77" s="113" t="s">
        <v>165</v>
      </c>
      <c r="B77" s="114"/>
      <c r="C77" s="114"/>
      <c r="D77" s="114"/>
      <c r="E77" s="114"/>
      <c r="F77" s="114"/>
      <c r="G77" s="114"/>
      <c r="H77" s="92">
        <v>730</v>
      </c>
      <c r="I77" s="92"/>
      <c r="J77" s="92"/>
      <c r="K77" s="92">
        <v>4815</v>
      </c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</row>
    <row r="78" spans="1:22">
      <c r="A78" s="113" t="s">
        <v>166</v>
      </c>
      <c r="B78" s="114"/>
      <c r="C78" s="114"/>
      <c r="D78" s="114"/>
      <c r="E78" s="114"/>
      <c r="F78" s="114"/>
      <c r="G78" s="114"/>
      <c r="H78" s="92">
        <v>29</v>
      </c>
      <c r="I78" s="92"/>
      <c r="J78" s="92"/>
      <c r="K78" s="92">
        <v>125</v>
      </c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</row>
    <row r="79" spans="1:22" ht="30" customHeight="1">
      <c r="A79" s="113" t="s">
        <v>167</v>
      </c>
      <c r="B79" s="114"/>
      <c r="C79" s="114"/>
      <c r="D79" s="114"/>
      <c r="E79" s="114"/>
      <c r="F79" s="114"/>
      <c r="G79" s="114"/>
      <c r="H79" s="92"/>
      <c r="I79" s="92"/>
      <c r="J79" s="92"/>
      <c r="K79" s="92">
        <v>10</v>
      </c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>
      <c r="A80" s="113" t="s">
        <v>168</v>
      </c>
      <c r="B80" s="114"/>
      <c r="C80" s="114"/>
      <c r="D80" s="114"/>
      <c r="E80" s="114"/>
      <c r="F80" s="114"/>
      <c r="G80" s="114"/>
      <c r="H80" s="92">
        <v>759</v>
      </c>
      <c r="I80" s="92"/>
      <c r="J80" s="92"/>
      <c r="K80" s="92">
        <v>4950</v>
      </c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ht="30" customHeight="1">
      <c r="A81" s="113" t="s">
        <v>169</v>
      </c>
      <c r="B81" s="114"/>
      <c r="C81" s="114"/>
      <c r="D81" s="114"/>
      <c r="E81" s="114"/>
      <c r="F81" s="114"/>
      <c r="G81" s="114"/>
      <c r="H81" s="92">
        <v>68.849999999999994</v>
      </c>
      <c r="I81" s="92"/>
      <c r="J81" s="92"/>
      <c r="K81" s="92">
        <v>221.82</v>
      </c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>
      <c r="A82" s="115" t="s">
        <v>170</v>
      </c>
      <c r="B82" s="116"/>
      <c r="C82" s="116"/>
      <c r="D82" s="116"/>
      <c r="E82" s="116"/>
      <c r="F82" s="116"/>
      <c r="G82" s="116"/>
      <c r="H82" s="93">
        <v>827.85</v>
      </c>
      <c r="I82" s="93"/>
      <c r="J82" s="93"/>
      <c r="K82" s="93">
        <v>5171.82</v>
      </c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>
      <c r="A83" s="50"/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>
      <c r="A84" s="50"/>
      <c r="B84" s="39"/>
      <c r="C84" s="73" t="s">
        <v>62</v>
      </c>
      <c r="D84" s="48"/>
      <c r="E84" s="48"/>
      <c r="F84" s="48"/>
      <c r="G84" s="48"/>
      <c r="H84" s="74">
        <f>IF(ISBLANK(Y30),"",ROUND(Z30/Y30,2)*100)</f>
        <v>103</v>
      </c>
      <c r="I84" s="48"/>
      <c r="J84" s="48"/>
      <c r="K84" s="74">
        <f>IF(ISBLANK(Y31),"",ROUND(Z31/Y31,2)*100)</f>
        <v>88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>
      <c r="A85" s="50"/>
      <c r="B85" s="39"/>
      <c r="C85" s="73" t="s">
        <v>63</v>
      </c>
      <c r="D85" s="48"/>
      <c r="E85" s="48"/>
      <c r="F85" s="48"/>
      <c r="G85" s="48"/>
      <c r="H85" s="45">
        <f>IF(ISBLANK(Y30),"",ROUND(AA30/Y30,2)*100)</f>
        <v>60</v>
      </c>
      <c r="I85" s="48"/>
      <c r="J85" s="48"/>
      <c r="K85" s="45">
        <f>IF(ISBLANK(Y31),"",ROUND(AA31/Y31,2)*100)</f>
        <v>48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>
      <c r="A86" s="28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>
      <c r="B87" s="75" t="s">
        <v>315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>
      <c r="B88" s="3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>
      <c r="B89" s="75" t="s">
        <v>68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>
      <c r="B90" s="46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2" spans="1:22">
      <c r="C92" s="49"/>
      <c r="D92" s="49"/>
      <c r="E92" s="49"/>
      <c r="F92" s="49"/>
      <c r="G92" s="49"/>
    </row>
    <row r="93" spans="1:22">
      <c r="C93" s="49"/>
      <c r="D93" s="49"/>
      <c r="E93" s="49"/>
      <c r="F93" s="49"/>
      <c r="G93" s="49"/>
    </row>
    <row r="94" spans="1:22">
      <c r="C94" s="49"/>
      <c r="D94" s="49"/>
      <c r="E94" s="49"/>
      <c r="F94" s="49"/>
      <c r="G94" s="49"/>
    </row>
    <row r="95" spans="1:22">
      <c r="C95" s="49"/>
      <c r="D95" s="49"/>
      <c r="E95" s="49"/>
      <c r="F95" s="49"/>
      <c r="G95" s="49"/>
    </row>
    <row r="96" spans="1:22">
      <c r="C96" s="49"/>
      <c r="D96" s="49"/>
      <c r="E96" s="49"/>
      <c r="F96" s="49"/>
      <c r="G96" s="49"/>
    </row>
    <row r="97" spans="3:7">
      <c r="C97" s="49"/>
      <c r="D97" s="49"/>
      <c r="E97" s="49"/>
      <c r="F97" s="49"/>
      <c r="G97" s="49"/>
    </row>
    <row r="98" spans="3:7">
      <c r="C98" s="49"/>
      <c r="D98" s="49"/>
      <c r="E98" s="49"/>
      <c r="F98" s="49"/>
      <c r="G98" s="49"/>
    </row>
    <row r="99" spans="3:7">
      <c r="C99" s="49"/>
      <c r="D99" s="49"/>
      <c r="E99" s="49"/>
      <c r="F99" s="49"/>
      <c r="G99" s="49"/>
    </row>
    <row r="100" spans="3:7">
      <c r="C100" s="49"/>
      <c r="D100" s="49"/>
      <c r="E100" s="49"/>
      <c r="F100" s="49"/>
      <c r="G100" s="49"/>
    </row>
    <row r="101" spans="3:7">
      <c r="C101" s="49"/>
      <c r="D101" s="49"/>
      <c r="E101" s="49"/>
      <c r="F101" s="49"/>
      <c r="G101" s="49"/>
    </row>
    <row r="102" spans="3:7">
      <c r="C102" s="49"/>
      <c r="D102" s="49"/>
      <c r="E102" s="49"/>
      <c r="F102" s="49"/>
      <c r="G102" s="49"/>
    </row>
    <row r="103" spans="3:7">
      <c r="C103" s="49"/>
      <c r="D103" s="49"/>
      <c r="E103" s="49"/>
      <c r="F103" s="49"/>
      <c r="G103" s="49"/>
    </row>
  </sheetData>
  <mergeCells count="61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62:V62"/>
    <mergeCell ref="A40:V40"/>
    <mergeCell ref="A41:V41"/>
    <mergeCell ref="A43:V43"/>
    <mergeCell ref="A44:V44"/>
    <mergeCell ref="A47:V47"/>
    <mergeCell ref="A48:V48"/>
    <mergeCell ref="A50:V50"/>
    <mergeCell ref="A51:V51"/>
    <mergeCell ref="A58:V58"/>
    <mergeCell ref="A59:V59"/>
    <mergeCell ref="A61:V61"/>
    <mergeCell ref="A77:G77"/>
    <mergeCell ref="A64:V64"/>
    <mergeCell ref="A66:V66"/>
    <mergeCell ref="A67:V67"/>
    <mergeCell ref="A69:G69"/>
    <mergeCell ref="A70:G70"/>
    <mergeCell ref="A71:G71"/>
    <mergeCell ref="A72:G72"/>
    <mergeCell ref="A73:G73"/>
    <mergeCell ref="A74:G74"/>
    <mergeCell ref="A75:G75"/>
    <mergeCell ref="A76:G76"/>
    <mergeCell ref="A78:G78"/>
    <mergeCell ref="A79:G79"/>
    <mergeCell ref="A80:G80"/>
    <mergeCell ref="A81:G81"/>
    <mergeCell ref="A82:G82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77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6" t="s">
        <v>37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20</v>
      </c>
      <c r="H10" s="158"/>
      <c r="I10" s="158"/>
      <c r="J10" s="157" t="s">
        <v>21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8">
        <f>827.85/1000</f>
        <v>0.82784999999999997</v>
      </c>
      <c r="H11" s="139"/>
      <c r="I11" s="55" t="s">
        <v>6</v>
      </c>
      <c r="J11" s="140">
        <f>5171.82/1000</f>
        <v>5.1718199999999994</v>
      </c>
      <c r="K11" s="141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8">
        <f>0/1000</f>
        <v>0</v>
      </c>
      <c r="H12" s="139"/>
      <c r="I12" s="55" t="s">
        <v>6</v>
      </c>
      <c r="J12" s="140">
        <f>0/1000</f>
        <v>0</v>
      </c>
      <c r="K12" s="141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0">
        <f>0/1000</f>
        <v>0</v>
      </c>
      <c r="H13" s="161"/>
      <c r="I13" s="55" t="s">
        <v>6</v>
      </c>
      <c r="J13" s="140">
        <f>0/1000</f>
        <v>0</v>
      </c>
      <c r="K13" s="141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8">
        <f>(O14+O15)/1000</f>
        <v>1.3859999999999999E-2</v>
      </c>
      <c r="H14" s="139"/>
      <c r="I14" s="55" t="s">
        <v>8</v>
      </c>
      <c r="J14" s="140">
        <f>(P14+P15)/1000</f>
        <v>1.3859999999999999E-2</v>
      </c>
      <c r="K14" s="141"/>
      <c r="L14" s="58">
        <v>159</v>
      </c>
      <c r="M14" s="35" t="s">
        <v>8</v>
      </c>
      <c r="N14" s="57"/>
      <c r="O14" s="26">
        <v>13.86</v>
      </c>
      <c r="P14" s="27">
        <v>13.86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4">
        <f>159/1000</f>
        <v>0.159</v>
      </c>
      <c r="H15" s="165"/>
      <c r="I15" s="55" t="s">
        <v>6</v>
      </c>
      <c r="J15" s="140">
        <f>1739/1000</f>
        <v>1.7390000000000001</v>
      </c>
      <c r="K15" s="141"/>
      <c r="L15" s="59">
        <v>1739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10</v>
      </c>
      <c r="B20" s="125" t="s">
        <v>0</v>
      </c>
      <c r="C20" s="125" t="s">
        <v>22</v>
      </c>
      <c r="D20" s="62" t="s">
        <v>23</v>
      </c>
      <c r="E20" s="125" t="s">
        <v>24</v>
      </c>
      <c r="F20" s="166" t="s">
        <v>25</v>
      </c>
      <c r="G20" s="167"/>
      <c r="H20" s="166" t="s">
        <v>26</v>
      </c>
      <c r="I20" s="170"/>
      <c r="J20" s="170"/>
      <c r="K20" s="167"/>
      <c r="L20" s="63"/>
      <c r="M20" s="125" t="s">
        <v>27</v>
      </c>
      <c r="N20" s="125" t="s">
        <v>28</v>
      </c>
    </row>
    <row r="21" spans="1:23" s="33" customFormat="1" ht="19.5" customHeight="1" thickBot="1">
      <c r="A21" s="153"/>
      <c r="B21" s="153"/>
      <c r="C21" s="153"/>
      <c r="D21" s="125" t="s">
        <v>33</v>
      </c>
      <c r="E21" s="153"/>
      <c r="F21" s="168"/>
      <c r="G21" s="169"/>
      <c r="H21" s="162" t="s">
        <v>29</v>
      </c>
      <c r="I21" s="163"/>
      <c r="J21" s="162" t="s">
        <v>30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171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9" t="s">
        <v>172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4">
      <c r="A26" s="94">
        <v>1</v>
      </c>
      <c r="B26" s="95" t="s">
        <v>173</v>
      </c>
      <c r="C26" s="82" t="s">
        <v>174</v>
      </c>
      <c r="D26" s="96" t="s">
        <v>175</v>
      </c>
      <c r="E26" s="97">
        <v>0.05</v>
      </c>
      <c r="F26" s="84" t="s">
        <v>176</v>
      </c>
      <c r="G26" s="84">
        <v>0.48</v>
      </c>
      <c r="H26" s="98"/>
      <c r="I26" s="98"/>
      <c r="J26" s="84" t="s">
        <v>177</v>
      </c>
      <c r="K26" s="84">
        <v>5.31</v>
      </c>
      <c r="L26" s="99"/>
      <c r="M26" s="98">
        <f t="shared" ref="M26:M32" si="0">IF(ISNUMBER(K26/G26),IF(NOT(K26/G26=0),K26/G26, " "), " ")</f>
        <v>11.0625</v>
      </c>
      <c r="N26" s="96"/>
    </row>
    <row r="27" spans="1:23" s="29" customFormat="1" ht="24">
      <c r="A27" s="94">
        <v>2</v>
      </c>
      <c r="B27" s="95" t="s">
        <v>178</v>
      </c>
      <c r="C27" s="82" t="s">
        <v>179</v>
      </c>
      <c r="D27" s="96" t="s">
        <v>175</v>
      </c>
      <c r="E27" s="97">
        <v>4.83</v>
      </c>
      <c r="F27" s="84" t="s">
        <v>180</v>
      </c>
      <c r="G27" s="84">
        <v>49.89</v>
      </c>
      <c r="H27" s="98"/>
      <c r="I27" s="98"/>
      <c r="J27" s="84" t="s">
        <v>181</v>
      </c>
      <c r="K27" s="84">
        <v>550.20000000000005</v>
      </c>
      <c r="L27" s="99"/>
      <c r="M27" s="98">
        <f t="shared" si="0"/>
        <v>11.028262176788937</v>
      </c>
      <c r="N27" s="96"/>
    </row>
    <row r="28" spans="1:23" s="29" customFormat="1" ht="24">
      <c r="A28" s="94">
        <v>3</v>
      </c>
      <c r="B28" s="95" t="s">
        <v>182</v>
      </c>
      <c r="C28" s="82" t="s">
        <v>183</v>
      </c>
      <c r="D28" s="96" t="s">
        <v>175</v>
      </c>
      <c r="E28" s="97">
        <v>0.23</v>
      </c>
      <c r="F28" s="84" t="s">
        <v>184</v>
      </c>
      <c r="G28" s="84">
        <v>2.48</v>
      </c>
      <c r="H28" s="98"/>
      <c r="I28" s="98"/>
      <c r="J28" s="84" t="s">
        <v>185</v>
      </c>
      <c r="K28" s="84">
        <v>27.34</v>
      </c>
      <c r="L28" s="99"/>
      <c r="M28" s="98">
        <f t="shared" si="0"/>
        <v>11.024193548387096</v>
      </c>
      <c r="N28" s="96"/>
    </row>
    <row r="29" spans="1:23" s="29" customFormat="1" ht="24">
      <c r="A29" s="94">
        <v>4</v>
      </c>
      <c r="B29" s="95" t="s">
        <v>186</v>
      </c>
      <c r="C29" s="82" t="s">
        <v>187</v>
      </c>
      <c r="D29" s="96" t="s">
        <v>175</v>
      </c>
      <c r="E29" s="97">
        <v>1.34</v>
      </c>
      <c r="F29" s="84" t="s">
        <v>188</v>
      </c>
      <c r="G29" s="84">
        <v>15.01</v>
      </c>
      <c r="H29" s="98"/>
      <c r="I29" s="98"/>
      <c r="J29" s="84" t="s">
        <v>189</v>
      </c>
      <c r="K29" s="84">
        <v>165.38</v>
      </c>
      <c r="L29" s="99"/>
      <c r="M29" s="98">
        <f t="shared" si="0"/>
        <v>11.017988007994671</v>
      </c>
      <c r="N29" s="96"/>
    </row>
    <row r="30" spans="1:23" ht="24">
      <c r="A30" s="94">
        <v>5</v>
      </c>
      <c r="B30" s="95" t="s">
        <v>190</v>
      </c>
      <c r="C30" s="82" t="s">
        <v>191</v>
      </c>
      <c r="D30" s="96" t="s">
        <v>175</v>
      </c>
      <c r="E30" s="97">
        <v>1.1499999999999999</v>
      </c>
      <c r="F30" s="84" t="s">
        <v>192</v>
      </c>
      <c r="G30" s="84">
        <v>13.83</v>
      </c>
      <c r="H30" s="98"/>
      <c r="I30" s="98"/>
      <c r="J30" s="84" t="s">
        <v>193</v>
      </c>
      <c r="K30" s="84">
        <v>152.41</v>
      </c>
      <c r="L30" s="99"/>
      <c r="M30" s="98">
        <f t="shared" si="0"/>
        <v>11.020245842371656</v>
      </c>
      <c r="N30" s="96"/>
    </row>
    <row r="31" spans="1:23" ht="24">
      <c r="A31" s="94">
        <v>6</v>
      </c>
      <c r="B31" s="95" t="s">
        <v>194</v>
      </c>
      <c r="C31" s="82" t="s">
        <v>195</v>
      </c>
      <c r="D31" s="96" t="s">
        <v>175</v>
      </c>
      <c r="E31" s="97">
        <v>6.2</v>
      </c>
      <c r="F31" s="84" t="s">
        <v>196</v>
      </c>
      <c r="G31" s="84">
        <v>75.39</v>
      </c>
      <c r="H31" s="98"/>
      <c r="I31" s="98"/>
      <c r="J31" s="84" t="s">
        <v>197</v>
      </c>
      <c r="K31" s="84">
        <v>830.86</v>
      </c>
      <c r="L31" s="99"/>
      <c r="M31" s="98">
        <f t="shared" si="0"/>
        <v>11.020825043109166</v>
      </c>
      <c r="N31" s="96"/>
    </row>
    <row r="32" spans="1:23" ht="24">
      <c r="A32" s="94">
        <v>7</v>
      </c>
      <c r="B32" s="95" t="s">
        <v>198</v>
      </c>
      <c r="C32" s="82" t="s">
        <v>199</v>
      </c>
      <c r="D32" s="96" t="s">
        <v>175</v>
      </c>
      <c r="E32" s="97">
        <v>0.06</v>
      </c>
      <c r="F32" s="84" t="s">
        <v>200</v>
      </c>
      <c r="G32" s="84">
        <v>0.79</v>
      </c>
      <c r="H32" s="98"/>
      <c r="I32" s="98"/>
      <c r="J32" s="84" t="s">
        <v>201</v>
      </c>
      <c r="K32" s="84">
        <v>8.65</v>
      </c>
      <c r="L32" s="99"/>
      <c r="M32" s="98">
        <f t="shared" si="0"/>
        <v>10.949367088607595</v>
      </c>
      <c r="N32" s="96"/>
    </row>
    <row r="33" spans="1:14" ht="19.350000000000001" customHeight="1">
      <c r="A33" s="119" t="s">
        <v>202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</row>
    <row r="34" spans="1:14" ht="24">
      <c r="A34" s="94">
        <v>8</v>
      </c>
      <c r="B34" s="95">
        <v>30303</v>
      </c>
      <c r="C34" s="82" t="s">
        <v>203</v>
      </c>
      <c r="D34" s="96" t="s">
        <v>204</v>
      </c>
      <c r="E34" s="97">
        <v>0.02</v>
      </c>
      <c r="F34" s="84" t="s">
        <v>205</v>
      </c>
      <c r="G34" s="84">
        <v>0.02</v>
      </c>
      <c r="H34" s="98"/>
      <c r="I34" s="98"/>
      <c r="J34" s="84" t="s">
        <v>206</v>
      </c>
      <c r="K34" s="84">
        <v>0.1</v>
      </c>
      <c r="L34" s="99"/>
      <c r="M34" s="98">
        <f t="shared" ref="M34:M39" si="1">IF(ISNUMBER(K34/G34),IF(NOT(K34/G34=0),K34/G34, " "), " ")</f>
        <v>5</v>
      </c>
      <c r="N34" s="96" t="s">
        <v>207</v>
      </c>
    </row>
    <row r="35" spans="1:14" ht="24">
      <c r="A35" s="94">
        <v>9</v>
      </c>
      <c r="B35" s="95">
        <v>40502</v>
      </c>
      <c r="C35" s="82" t="s">
        <v>208</v>
      </c>
      <c r="D35" s="96" t="s">
        <v>204</v>
      </c>
      <c r="E35" s="97">
        <v>0.09</v>
      </c>
      <c r="F35" s="84" t="s">
        <v>209</v>
      </c>
      <c r="G35" s="84">
        <v>0.71</v>
      </c>
      <c r="H35" s="98"/>
      <c r="I35" s="98"/>
      <c r="J35" s="84" t="s">
        <v>210</v>
      </c>
      <c r="K35" s="84">
        <v>4.05</v>
      </c>
      <c r="L35" s="99"/>
      <c r="M35" s="98">
        <f t="shared" si="1"/>
        <v>5.704225352112676</v>
      </c>
      <c r="N35" s="96" t="s">
        <v>207</v>
      </c>
    </row>
    <row r="36" spans="1:14" ht="24">
      <c r="A36" s="94">
        <v>10</v>
      </c>
      <c r="B36" s="95">
        <v>40504</v>
      </c>
      <c r="C36" s="82" t="s">
        <v>211</v>
      </c>
      <c r="D36" s="96" t="s">
        <v>204</v>
      </c>
      <c r="E36" s="97">
        <v>0.17</v>
      </c>
      <c r="F36" s="84" t="s">
        <v>212</v>
      </c>
      <c r="G36" s="84">
        <v>0.22</v>
      </c>
      <c r="H36" s="98"/>
      <c r="I36" s="98"/>
      <c r="J36" s="84" t="s">
        <v>213</v>
      </c>
      <c r="K36" s="84">
        <v>0.51</v>
      </c>
      <c r="L36" s="99"/>
      <c r="M36" s="98">
        <f t="shared" si="1"/>
        <v>2.3181818181818183</v>
      </c>
      <c r="N36" s="96" t="s">
        <v>207</v>
      </c>
    </row>
    <row r="37" spans="1:14" ht="24">
      <c r="A37" s="94">
        <v>11</v>
      </c>
      <c r="B37" s="95">
        <v>253100</v>
      </c>
      <c r="C37" s="82" t="s">
        <v>214</v>
      </c>
      <c r="D37" s="96" t="s">
        <v>204</v>
      </c>
      <c r="E37" s="97">
        <v>0.01</v>
      </c>
      <c r="F37" s="84" t="s">
        <v>215</v>
      </c>
      <c r="G37" s="84">
        <v>0.02</v>
      </c>
      <c r="H37" s="98"/>
      <c r="I37" s="98"/>
      <c r="J37" s="84" t="s">
        <v>216</v>
      </c>
      <c r="K37" s="84">
        <v>0.09</v>
      </c>
      <c r="L37" s="99"/>
      <c r="M37" s="98">
        <f t="shared" si="1"/>
        <v>4.5</v>
      </c>
      <c r="N37" s="96" t="s">
        <v>217</v>
      </c>
    </row>
    <row r="38" spans="1:14" ht="24">
      <c r="A38" s="94">
        <v>12</v>
      </c>
      <c r="B38" s="95">
        <v>330206</v>
      </c>
      <c r="C38" s="82" t="s">
        <v>218</v>
      </c>
      <c r="D38" s="96" t="s">
        <v>204</v>
      </c>
      <c r="E38" s="97">
        <v>0.2</v>
      </c>
      <c r="F38" s="84" t="s">
        <v>219</v>
      </c>
      <c r="G38" s="84">
        <v>0.46</v>
      </c>
      <c r="H38" s="98"/>
      <c r="I38" s="98"/>
      <c r="J38" s="84" t="s">
        <v>220</v>
      </c>
      <c r="K38" s="84">
        <v>2.2000000000000002</v>
      </c>
      <c r="L38" s="99"/>
      <c r="M38" s="98">
        <f t="shared" si="1"/>
        <v>4.7826086956521738</v>
      </c>
      <c r="N38" s="96" t="s">
        <v>207</v>
      </c>
    </row>
    <row r="39" spans="1:14" ht="24">
      <c r="A39" s="94">
        <v>13</v>
      </c>
      <c r="B39" s="95">
        <v>400001</v>
      </c>
      <c r="C39" s="82" t="s">
        <v>221</v>
      </c>
      <c r="D39" s="96" t="s">
        <v>204</v>
      </c>
      <c r="E39" s="97">
        <v>0.03</v>
      </c>
      <c r="F39" s="84" t="s">
        <v>222</v>
      </c>
      <c r="G39" s="84">
        <v>3.1</v>
      </c>
      <c r="H39" s="98"/>
      <c r="I39" s="98"/>
      <c r="J39" s="84" t="s">
        <v>223</v>
      </c>
      <c r="K39" s="84">
        <v>17.100000000000001</v>
      </c>
      <c r="L39" s="99"/>
      <c r="M39" s="98">
        <f t="shared" si="1"/>
        <v>5.5161290322580649</v>
      </c>
      <c r="N39" s="96" t="s">
        <v>207</v>
      </c>
    </row>
    <row r="40" spans="1:14" ht="19.350000000000001" customHeight="1">
      <c r="A40" s="119" t="s">
        <v>224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</row>
    <row r="41" spans="1:14" ht="24">
      <c r="A41" s="94">
        <v>14</v>
      </c>
      <c r="B41" s="95" t="s">
        <v>225</v>
      </c>
      <c r="C41" s="82" t="s">
        <v>226</v>
      </c>
      <c r="D41" s="96" t="s">
        <v>227</v>
      </c>
      <c r="E41" s="97">
        <v>2.9100000000000001E-2</v>
      </c>
      <c r="F41" s="84" t="s">
        <v>228</v>
      </c>
      <c r="G41" s="84">
        <v>0.18</v>
      </c>
      <c r="H41" s="98">
        <v>41.25</v>
      </c>
      <c r="I41" s="98">
        <v>1.2</v>
      </c>
      <c r="J41" s="84" t="s">
        <v>229</v>
      </c>
      <c r="K41" s="84">
        <v>1.29</v>
      </c>
      <c r="L41" s="99"/>
      <c r="M41" s="98">
        <f t="shared" ref="M41:M58" si="2">IF(ISNUMBER(K41/G41),IF(NOT(K41/G41=0),K41/G41, " "), " ")</f>
        <v>7.166666666666667</v>
      </c>
      <c r="N41" s="96" t="s">
        <v>230</v>
      </c>
    </row>
    <row r="42" spans="1:14" ht="36">
      <c r="A42" s="94">
        <v>15</v>
      </c>
      <c r="B42" s="95" t="s">
        <v>231</v>
      </c>
      <c r="C42" s="82" t="s">
        <v>232</v>
      </c>
      <c r="D42" s="96" t="s">
        <v>227</v>
      </c>
      <c r="E42" s="97">
        <v>1.29E-2</v>
      </c>
      <c r="F42" s="84" t="s">
        <v>233</v>
      </c>
      <c r="G42" s="84">
        <v>1.3</v>
      </c>
      <c r="H42" s="98">
        <v>328</v>
      </c>
      <c r="I42" s="98">
        <v>4.24</v>
      </c>
      <c r="J42" s="84" t="s">
        <v>234</v>
      </c>
      <c r="K42" s="84">
        <v>4.3600000000000003</v>
      </c>
      <c r="L42" s="99"/>
      <c r="M42" s="98">
        <f t="shared" si="2"/>
        <v>3.3538461538461539</v>
      </c>
      <c r="N42" s="96" t="s">
        <v>235</v>
      </c>
    </row>
    <row r="43" spans="1:14" ht="24">
      <c r="A43" s="94">
        <v>16</v>
      </c>
      <c r="B43" s="95" t="s">
        <v>236</v>
      </c>
      <c r="C43" s="82" t="s">
        <v>237</v>
      </c>
      <c r="D43" s="96" t="s">
        <v>238</v>
      </c>
      <c r="E43" s="97">
        <v>1.49E-2</v>
      </c>
      <c r="F43" s="84" t="s">
        <v>239</v>
      </c>
      <c r="G43" s="84">
        <v>0.63</v>
      </c>
      <c r="H43" s="98">
        <v>128.38999999999999</v>
      </c>
      <c r="I43" s="98">
        <v>1.91</v>
      </c>
      <c r="J43" s="84" t="s">
        <v>240</v>
      </c>
      <c r="K43" s="84">
        <v>1.95</v>
      </c>
      <c r="L43" s="99"/>
      <c r="M43" s="98">
        <f t="shared" si="2"/>
        <v>3.0952380952380953</v>
      </c>
      <c r="N43" s="96" t="s">
        <v>241</v>
      </c>
    </row>
    <row r="44" spans="1:14" ht="60">
      <c r="A44" s="94">
        <v>17</v>
      </c>
      <c r="B44" s="95" t="s">
        <v>242</v>
      </c>
      <c r="C44" s="82" t="s">
        <v>243</v>
      </c>
      <c r="D44" s="96" t="s">
        <v>238</v>
      </c>
      <c r="E44" s="97">
        <v>0.3</v>
      </c>
      <c r="F44" s="84" t="s">
        <v>244</v>
      </c>
      <c r="G44" s="84">
        <v>6.84</v>
      </c>
      <c r="H44" s="98">
        <v>118.14</v>
      </c>
      <c r="I44" s="98">
        <v>35.43</v>
      </c>
      <c r="J44" s="84" t="s">
        <v>245</v>
      </c>
      <c r="K44" s="84">
        <v>36.18</v>
      </c>
      <c r="L44" s="99"/>
      <c r="M44" s="98">
        <f t="shared" si="2"/>
        <v>5.2894736842105265</v>
      </c>
      <c r="N44" s="96" t="s">
        <v>246</v>
      </c>
    </row>
    <row r="45" spans="1:14" ht="36">
      <c r="A45" s="94">
        <v>18</v>
      </c>
      <c r="B45" s="95" t="s">
        <v>247</v>
      </c>
      <c r="C45" s="82" t="s">
        <v>248</v>
      </c>
      <c r="D45" s="96" t="s">
        <v>249</v>
      </c>
      <c r="E45" s="97">
        <v>8.9999999999999998E-4</v>
      </c>
      <c r="F45" s="84" t="s">
        <v>250</v>
      </c>
      <c r="G45" s="84">
        <v>18.809999999999999</v>
      </c>
      <c r="H45" s="98">
        <v>50416.65</v>
      </c>
      <c r="I45" s="98">
        <v>45.39</v>
      </c>
      <c r="J45" s="84" t="s">
        <v>251</v>
      </c>
      <c r="K45" s="84">
        <v>46.38</v>
      </c>
      <c r="L45" s="99"/>
      <c r="M45" s="98">
        <f t="shared" si="2"/>
        <v>2.465709728867624</v>
      </c>
      <c r="N45" s="96" t="s">
        <v>252</v>
      </c>
    </row>
    <row r="46" spans="1:14" ht="60">
      <c r="A46" s="94">
        <v>19</v>
      </c>
      <c r="B46" s="95" t="s">
        <v>253</v>
      </c>
      <c r="C46" s="82" t="s">
        <v>254</v>
      </c>
      <c r="D46" s="96" t="s">
        <v>255</v>
      </c>
      <c r="E46" s="97">
        <v>1.605</v>
      </c>
      <c r="F46" s="84" t="s">
        <v>256</v>
      </c>
      <c r="G46" s="84">
        <v>19.739999999999998</v>
      </c>
      <c r="H46" s="98">
        <v>39.79</v>
      </c>
      <c r="I46" s="98">
        <v>63.86</v>
      </c>
      <c r="J46" s="84" t="s">
        <v>257</v>
      </c>
      <c r="K46" s="84">
        <v>65.39</v>
      </c>
      <c r="L46" s="99"/>
      <c r="M46" s="98">
        <f t="shared" si="2"/>
        <v>3.3125633232016214</v>
      </c>
      <c r="N46" s="96" t="s">
        <v>258</v>
      </c>
    </row>
    <row r="47" spans="1:14" ht="60">
      <c r="A47" s="94">
        <v>20</v>
      </c>
      <c r="B47" s="95" t="s">
        <v>259</v>
      </c>
      <c r="C47" s="82" t="s">
        <v>260</v>
      </c>
      <c r="D47" s="96" t="s">
        <v>255</v>
      </c>
      <c r="E47" s="97">
        <v>3.9119999999999999</v>
      </c>
      <c r="F47" s="84" t="s">
        <v>261</v>
      </c>
      <c r="G47" s="84">
        <v>110.75</v>
      </c>
      <c r="H47" s="98">
        <v>57.17</v>
      </c>
      <c r="I47" s="98">
        <v>223.65</v>
      </c>
      <c r="J47" s="84" t="s">
        <v>262</v>
      </c>
      <c r="K47" s="84">
        <v>228.23</v>
      </c>
      <c r="L47" s="99"/>
      <c r="M47" s="98">
        <f t="shared" si="2"/>
        <v>2.060767494356659</v>
      </c>
      <c r="N47" s="96" t="s">
        <v>263</v>
      </c>
    </row>
    <row r="48" spans="1:14" ht="36">
      <c r="A48" s="94">
        <v>21</v>
      </c>
      <c r="B48" s="95" t="s">
        <v>264</v>
      </c>
      <c r="C48" s="82" t="s">
        <v>265</v>
      </c>
      <c r="D48" s="96" t="s">
        <v>249</v>
      </c>
      <c r="E48" s="97">
        <v>1E-3</v>
      </c>
      <c r="F48" s="84" t="s">
        <v>266</v>
      </c>
      <c r="G48" s="84">
        <v>14.49</v>
      </c>
      <c r="H48" s="98">
        <v>49632</v>
      </c>
      <c r="I48" s="98">
        <v>49.63</v>
      </c>
      <c r="J48" s="84" t="s">
        <v>267</v>
      </c>
      <c r="K48" s="84">
        <v>50.71</v>
      </c>
      <c r="L48" s="99"/>
      <c r="M48" s="98">
        <f t="shared" si="2"/>
        <v>3.4996549344375429</v>
      </c>
      <c r="N48" s="96" t="s">
        <v>268</v>
      </c>
    </row>
    <row r="49" spans="1:14" ht="24">
      <c r="A49" s="94">
        <v>22</v>
      </c>
      <c r="B49" s="95" t="s">
        <v>269</v>
      </c>
      <c r="C49" s="82" t="s">
        <v>270</v>
      </c>
      <c r="D49" s="96" t="s">
        <v>271</v>
      </c>
      <c r="E49" s="97">
        <v>1</v>
      </c>
      <c r="F49" s="84" t="s">
        <v>272</v>
      </c>
      <c r="G49" s="84">
        <v>7.21</v>
      </c>
      <c r="H49" s="98">
        <v>15.85</v>
      </c>
      <c r="I49" s="98">
        <v>15.85</v>
      </c>
      <c r="J49" s="84" t="s">
        <v>273</v>
      </c>
      <c r="K49" s="84">
        <v>16.170000000000002</v>
      </c>
      <c r="L49" s="99"/>
      <c r="M49" s="98">
        <f t="shared" si="2"/>
        <v>2.2427184466019421</v>
      </c>
      <c r="N49" s="96" t="s">
        <v>274</v>
      </c>
    </row>
    <row r="50" spans="1:14" ht="48">
      <c r="A50" s="94">
        <v>23</v>
      </c>
      <c r="B50" s="95" t="s">
        <v>275</v>
      </c>
      <c r="C50" s="82" t="s">
        <v>276</v>
      </c>
      <c r="D50" s="96" t="s">
        <v>255</v>
      </c>
      <c r="E50" s="97">
        <v>0.52</v>
      </c>
      <c r="F50" s="84" t="s">
        <v>277</v>
      </c>
      <c r="G50" s="84">
        <v>6.03</v>
      </c>
      <c r="H50" s="98">
        <v>22.1</v>
      </c>
      <c r="I50" s="98">
        <v>11.49</v>
      </c>
      <c r="J50" s="84" t="s">
        <v>278</v>
      </c>
      <c r="K50" s="84">
        <v>11.73</v>
      </c>
      <c r="L50" s="99"/>
      <c r="M50" s="98">
        <f t="shared" si="2"/>
        <v>1.9452736318407959</v>
      </c>
      <c r="N50" s="96" t="s">
        <v>279</v>
      </c>
    </row>
    <row r="51" spans="1:14" ht="36">
      <c r="A51" s="94">
        <v>24</v>
      </c>
      <c r="B51" s="95" t="s">
        <v>280</v>
      </c>
      <c r="C51" s="82" t="s">
        <v>281</v>
      </c>
      <c r="D51" s="96" t="s">
        <v>271</v>
      </c>
      <c r="E51" s="97">
        <v>4</v>
      </c>
      <c r="F51" s="84" t="s">
        <v>282</v>
      </c>
      <c r="G51" s="84">
        <v>74.400000000000006</v>
      </c>
      <c r="H51" s="98">
        <v>33.74</v>
      </c>
      <c r="I51" s="98">
        <v>134.96</v>
      </c>
      <c r="J51" s="84" t="s">
        <v>283</v>
      </c>
      <c r="K51" s="84">
        <v>137.91999999999999</v>
      </c>
      <c r="L51" s="99"/>
      <c r="M51" s="98">
        <f t="shared" si="2"/>
        <v>1.8537634408602148</v>
      </c>
      <c r="N51" s="96" t="s">
        <v>284</v>
      </c>
    </row>
    <row r="52" spans="1:14" ht="24">
      <c r="A52" s="94">
        <v>25</v>
      </c>
      <c r="B52" s="95" t="s">
        <v>285</v>
      </c>
      <c r="C52" s="82" t="s">
        <v>286</v>
      </c>
      <c r="D52" s="96" t="s">
        <v>249</v>
      </c>
      <c r="E52" s="97">
        <v>1E-4</v>
      </c>
      <c r="F52" s="84" t="s">
        <v>287</v>
      </c>
      <c r="G52" s="84">
        <v>0.46</v>
      </c>
      <c r="H52" s="98">
        <v>25932.21</v>
      </c>
      <c r="I52" s="98">
        <v>2.59</v>
      </c>
      <c r="J52" s="84" t="s">
        <v>288</v>
      </c>
      <c r="K52" s="84">
        <v>2.67</v>
      </c>
      <c r="L52" s="99"/>
      <c r="M52" s="98">
        <f t="shared" si="2"/>
        <v>5.8043478260869561</v>
      </c>
      <c r="N52" s="96" t="s">
        <v>289</v>
      </c>
    </row>
    <row r="53" spans="1:14" ht="36">
      <c r="A53" s="94">
        <v>26</v>
      </c>
      <c r="B53" s="95" t="s">
        <v>290</v>
      </c>
      <c r="C53" s="82" t="s">
        <v>291</v>
      </c>
      <c r="D53" s="96" t="s">
        <v>227</v>
      </c>
      <c r="E53" s="97">
        <v>1.1996</v>
      </c>
      <c r="F53" s="84" t="s">
        <v>292</v>
      </c>
      <c r="G53" s="84">
        <v>3.72</v>
      </c>
      <c r="H53" s="98">
        <v>21.36</v>
      </c>
      <c r="I53" s="98">
        <v>25.62</v>
      </c>
      <c r="J53" s="84" t="s">
        <v>293</v>
      </c>
      <c r="K53" s="84">
        <v>26.15</v>
      </c>
      <c r="L53" s="99"/>
      <c r="M53" s="98">
        <f t="shared" si="2"/>
        <v>7.0295698924731171</v>
      </c>
      <c r="N53" s="96" t="s">
        <v>294</v>
      </c>
    </row>
    <row r="54" spans="1:14" ht="24">
      <c r="A54" s="94">
        <v>27</v>
      </c>
      <c r="B54" s="95" t="s">
        <v>295</v>
      </c>
      <c r="C54" s="82" t="s">
        <v>296</v>
      </c>
      <c r="D54" s="96" t="s">
        <v>238</v>
      </c>
      <c r="E54" s="97">
        <v>0.4</v>
      </c>
      <c r="F54" s="84" t="s">
        <v>297</v>
      </c>
      <c r="G54" s="84">
        <v>10.52</v>
      </c>
      <c r="H54" s="98"/>
      <c r="I54" s="98"/>
      <c r="J54" s="84" t="s">
        <v>298</v>
      </c>
      <c r="K54" s="84">
        <v>48.25</v>
      </c>
      <c r="L54" s="99"/>
      <c r="M54" s="98">
        <f t="shared" si="2"/>
        <v>4.5865019011406849</v>
      </c>
      <c r="N54" s="96"/>
    </row>
    <row r="55" spans="1:14" ht="24">
      <c r="A55" s="94">
        <v>28</v>
      </c>
      <c r="B55" s="95" t="s">
        <v>299</v>
      </c>
      <c r="C55" s="82" t="s">
        <v>281</v>
      </c>
      <c r="D55" s="96" t="s">
        <v>271</v>
      </c>
      <c r="E55" s="97">
        <v>1</v>
      </c>
      <c r="F55" s="84" t="s">
        <v>282</v>
      </c>
      <c r="G55" s="84">
        <v>18.600000000000001</v>
      </c>
      <c r="H55" s="98"/>
      <c r="I55" s="98"/>
      <c r="J55" s="84" t="s">
        <v>283</v>
      </c>
      <c r="K55" s="84">
        <v>34.479999999999997</v>
      </c>
      <c r="L55" s="99"/>
      <c r="M55" s="98">
        <f t="shared" si="2"/>
        <v>1.8537634408602148</v>
      </c>
      <c r="N55" s="96"/>
    </row>
    <row r="56" spans="1:14" ht="24">
      <c r="A56" s="94">
        <v>29</v>
      </c>
      <c r="B56" s="95" t="s">
        <v>300</v>
      </c>
      <c r="C56" s="82" t="s">
        <v>301</v>
      </c>
      <c r="D56" s="96" t="s">
        <v>271</v>
      </c>
      <c r="E56" s="97">
        <v>6</v>
      </c>
      <c r="F56" s="84" t="s">
        <v>302</v>
      </c>
      <c r="G56" s="84">
        <v>14.7</v>
      </c>
      <c r="H56" s="98"/>
      <c r="I56" s="98"/>
      <c r="J56" s="84" t="s">
        <v>303</v>
      </c>
      <c r="K56" s="84">
        <v>36.840000000000003</v>
      </c>
      <c r="L56" s="99"/>
      <c r="M56" s="98">
        <f t="shared" si="2"/>
        <v>2.5061224489795921</v>
      </c>
      <c r="N56" s="96"/>
    </row>
    <row r="57" spans="1:14" ht="24">
      <c r="A57" s="94">
        <v>30</v>
      </c>
      <c r="B57" s="95" t="s">
        <v>304</v>
      </c>
      <c r="C57" s="82" t="s">
        <v>305</v>
      </c>
      <c r="D57" s="96" t="s">
        <v>271</v>
      </c>
      <c r="E57" s="97">
        <v>3</v>
      </c>
      <c r="F57" s="84" t="s">
        <v>306</v>
      </c>
      <c r="G57" s="84">
        <v>2.85</v>
      </c>
      <c r="H57" s="98"/>
      <c r="I57" s="98"/>
      <c r="J57" s="84" t="s">
        <v>307</v>
      </c>
      <c r="K57" s="84">
        <v>12.69</v>
      </c>
      <c r="L57" s="99"/>
      <c r="M57" s="98">
        <f t="shared" si="2"/>
        <v>4.4526315789473685</v>
      </c>
      <c r="N57" s="96"/>
    </row>
    <row r="58" spans="1:14" ht="48">
      <c r="A58" s="100">
        <v>31</v>
      </c>
      <c r="B58" s="101" t="s">
        <v>308</v>
      </c>
      <c r="C58" s="88" t="s">
        <v>309</v>
      </c>
      <c r="D58" s="102" t="s">
        <v>271</v>
      </c>
      <c r="E58" s="103">
        <v>2</v>
      </c>
      <c r="F58" s="90" t="s">
        <v>310</v>
      </c>
      <c r="G58" s="90">
        <v>24.92</v>
      </c>
      <c r="H58" s="104"/>
      <c r="I58" s="104"/>
      <c r="J58" s="90" t="s">
        <v>311</v>
      </c>
      <c r="K58" s="90">
        <v>58.44</v>
      </c>
      <c r="L58" s="105"/>
      <c r="M58" s="104">
        <f t="shared" si="2"/>
        <v>2.3451043338683784</v>
      </c>
      <c r="N58" s="102"/>
    </row>
    <row r="59" spans="1:14">
      <c r="A59" s="113" t="s">
        <v>155</v>
      </c>
      <c r="B59" s="114"/>
      <c r="C59" s="114"/>
      <c r="D59" s="114"/>
      <c r="E59" s="114"/>
      <c r="F59" s="114"/>
      <c r="G59" s="106">
        <v>499</v>
      </c>
      <c r="H59" s="107"/>
      <c r="I59" s="107"/>
      <c r="J59" s="107"/>
      <c r="K59" s="106">
        <v>2584</v>
      </c>
      <c r="L59" s="108"/>
      <c r="M59" s="106">
        <f t="shared" ref="M59:M72" ca="1" si="3">IF(ISNUMBER(INDIRECT("K" &amp; ROW())/INDIRECT("G" &amp; ROW())),INDIRECT("K" &amp; ROW())/INDIRECT("G" &amp; ROW()), " ")</f>
        <v>5.1783567134268536</v>
      </c>
      <c r="N59" s="92" t="s">
        <v>312</v>
      </c>
    </row>
    <row r="60" spans="1:14">
      <c r="A60" s="113" t="s">
        <v>158</v>
      </c>
      <c r="B60" s="114"/>
      <c r="C60" s="114"/>
      <c r="D60" s="114"/>
      <c r="E60" s="114"/>
      <c r="F60" s="114"/>
      <c r="G60" s="106"/>
      <c r="H60" s="107"/>
      <c r="I60" s="107"/>
      <c r="J60" s="107"/>
      <c r="K60" s="106"/>
      <c r="L60" s="108"/>
      <c r="M60" s="106" t="str">
        <f t="shared" ca="1" si="3"/>
        <v xml:space="preserve"> </v>
      </c>
      <c r="N60" s="92" t="s">
        <v>312</v>
      </c>
    </row>
    <row r="61" spans="1:14">
      <c r="A61" s="113" t="s">
        <v>159</v>
      </c>
      <c r="B61" s="114"/>
      <c r="C61" s="114"/>
      <c r="D61" s="114"/>
      <c r="E61" s="114"/>
      <c r="F61" s="114"/>
      <c r="G61" s="106">
        <v>159</v>
      </c>
      <c r="H61" s="107"/>
      <c r="I61" s="107"/>
      <c r="J61" s="107"/>
      <c r="K61" s="106">
        <v>1739</v>
      </c>
      <c r="L61" s="108"/>
      <c r="M61" s="106">
        <f t="shared" ca="1" si="3"/>
        <v>10.937106918238994</v>
      </c>
      <c r="N61" s="92" t="s">
        <v>312</v>
      </c>
    </row>
    <row r="62" spans="1:14">
      <c r="A62" s="113" t="s">
        <v>160</v>
      </c>
      <c r="B62" s="114"/>
      <c r="C62" s="114"/>
      <c r="D62" s="114"/>
      <c r="E62" s="114"/>
      <c r="F62" s="114"/>
      <c r="G62" s="106">
        <v>336</v>
      </c>
      <c r="H62" s="107"/>
      <c r="I62" s="107"/>
      <c r="J62" s="107"/>
      <c r="K62" s="106">
        <v>823</v>
      </c>
      <c r="L62" s="108"/>
      <c r="M62" s="106">
        <f t="shared" ca="1" si="3"/>
        <v>2.4494047619047619</v>
      </c>
      <c r="N62" s="92" t="s">
        <v>312</v>
      </c>
    </row>
    <row r="63" spans="1:14">
      <c r="A63" s="113" t="s">
        <v>161</v>
      </c>
      <c r="B63" s="114"/>
      <c r="C63" s="114"/>
      <c r="D63" s="114"/>
      <c r="E63" s="114"/>
      <c r="F63" s="114"/>
      <c r="G63" s="106">
        <v>4</v>
      </c>
      <c r="H63" s="107"/>
      <c r="I63" s="107"/>
      <c r="J63" s="107"/>
      <c r="K63" s="106">
        <v>22</v>
      </c>
      <c r="L63" s="108"/>
      <c r="M63" s="106">
        <f t="shared" ca="1" si="3"/>
        <v>5.5</v>
      </c>
      <c r="N63" s="92" t="s">
        <v>312</v>
      </c>
    </row>
    <row r="64" spans="1:14">
      <c r="A64" s="115" t="s">
        <v>162</v>
      </c>
      <c r="B64" s="116"/>
      <c r="C64" s="116"/>
      <c r="D64" s="116"/>
      <c r="E64" s="116"/>
      <c r="F64" s="116"/>
      <c r="G64" s="109">
        <v>164</v>
      </c>
      <c r="H64" s="110"/>
      <c r="I64" s="110"/>
      <c r="J64" s="110"/>
      <c r="K64" s="109">
        <v>1531</v>
      </c>
      <c r="L64" s="111"/>
      <c r="M64" s="109">
        <f t="shared" ca="1" si="3"/>
        <v>9.3353658536585371</v>
      </c>
      <c r="N64" s="93" t="s">
        <v>312</v>
      </c>
    </row>
    <row r="65" spans="1:14">
      <c r="A65" s="115" t="s">
        <v>163</v>
      </c>
      <c r="B65" s="116"/>
      <c r="C65" s="116"/>
      <c r="D65" s="116"/>
      <c r="E65" s="116"/>
      <c r="F65" s="116"/>
      <c r="G65" s="109">
        <v>96</v>
      </c>
      <c r="H65" s="110"/>
      <c r="I65" s="110"/>
      <c r="J65" s="110"/>
      <c r="K65" s="109">
        <v>835</v>
      </c>
      <c r="L65" s="111"/>
      <c r="M65" s="109">
        <f t="shared" ca="1" si="3"/>
        <v>8.6979166666666661</v>
      </c>
      <c r="N65" s="93" t="s">
        <v>312</v>
      </c>
    </row>
    <row r="66" spans="1:14">
      <c r="A66" s="115" t="s">
        <v>164</v>
      </c>
      <c r="B66" s="116"/>
      <c r="C66" s="116"/>
      <c r="D66" s="116"/>
      <c r="E66" s="116"/>
      <c r="F66" s="116"/>
      <c r="G66" s="109"/>
      <c r="H66" s="110"/>
      <c r="I66" s="110"/>
      <c r="J66" s="110"/>
      <c r="K66" s="109"/>
      <c r="L66" s="111"/>
      <c r="M66" s="109" t="str">
        <f t="shared" ca="1" si="3"/>
        <v xml:space="preserve"> </v>
      </c>
      <c r="N66" s="93" t="s">
        <v>312</v>
      </c>
    </row>
    <row r="67" spans="1:14" ht="30" customHeight="1">
      <c r="A67" s="113" t="s">
        <v>165</v>
      </c>
      <c r="B67" s="114"/>
      <c r="C67" s="114"/>
      <c r="D67" s="114"/>
      <c r="E67" s="114"/>
      <c r="F67" s="114"/>
      <c r="G67" s="106">
        <v>730</v>
      </c>
      <c r="H67" s="107"/>
      <c r="I67" s="107"/>
      <c r="J67" s="107"/>
      <c r="K67" s="106">
        <v>4815</v>
      </c>
      <c r="L67" s="108"/>
      <c r="M67" s="106">
        <f t="shared" ca="1" si="3"/>
        <v>6.595890410958904</v>
      </c>
      <c r="N67" s="92" t="s">
        <v>312</v>
      </c>
    </row>
    <row r="68" spans="1:14">
      <c r="A68" s="113" t="s">
        <v>166</v>
      </c>
      <c r="B68" s="114"/>
      <c r="C68" s="114"/>
      <c r="D68" s="114"/>
      <c r="E68" s="114"/>
      <c r="F68" s="114"/>
      <c r="G68" s="106">
        <v>29</v>
      </c>
      <c r="H68" s="107"/>
      <c r="I68" s="107"/>
      <c r="J68" s="107"/>
      <c r="K68" s="106">
        <v>125</v>
      </c>
      <c r="L68" s="108"/>
      <c r="M68" s="106">
        <f t="shared" ca="1" si="3"/>
        <v>4.3103448275862073</v>
      </c>
      <c r="N68" s="92" t="s">
        <v>312</v>
      </c>
    </row>
    <row r="69" spans="1:14" ht="30" customHeight="1">
      <c r="A69" s="113" t="s">
        <v>167</v>
      </c>
      <c r="B69" s="114"/>
      <c r="C69" s="114"/>
      <c r="D69" s="114"/>
      <c r="E69" s="114"/>
      <c r="F69" s="114"/>
      <c r="G69" s="106"/>
      <c r="H69" s="107"/>
      <c r="I69" s="107"/>
      <c r="J69" s="107"/>
      <c r="K69" s="106">
        <v>10</v>
      </c>
      <c r="L69" s="108"/>
      <c r="M69" s="106" t="str">
        <f t="shared" ca="1" si="3"/>
        <v xml:space="preserve"> </v>
      </c>
      <c r="N69" s="92" t="s">
        <v>312</v>
      </c>
    </row>
    <row r="70" spans="1:14">
      <c r="A70" s="113" t="s">
        <v>168</v>
      </c>
      <c r="B70" s="114"/>
      <c r="C70" s="114"/>
      <c r="D70" s="114"/>
      <c r="E70" s="114"/>
      <c r="F70" s="114"/>
      <c r="G70" s="106">
        <v>759</v>
      </c>
      <c r="H70" s="107"/>
      <c r="I70" s="107"/>
      <c r="J70" s="107"/>
      <c r="K70" s="106">
        <v>4950</v>
      </c>
      <c r="L70" s="108"/>
      <c r="M70" s="106">
        <f t="shared" ca="1" si="3"/>
        <v>6.5217391304347823</v>
      </c>
      <c r="N70" s="92" t="s">
        <v>312</v>
      </c>
    </row>
    <row r="71" spans="1:14" ht="30" customHeight="1">
      <c r="A71" s="113" t="s">
        <v>169</v>
      </c>
      <c r="B71" s="114"/>
      <c r="C71" s="114"/>
      <c r="D71" s="114"/>
      <c r="E71" s="114"/>
      <c r="F71" s="114"/>
      <c r="G71" s="106">
        <v>68.849999999999994</v>
      </c>
      <c r="H71" s="107"/>
      <c r="I71" s="107"/>
      <c r="J71" s="107"/>
      <c r="K71" s="106">
        <v>221.82</v>
      </c>
      <c r="L71" s="108"/>
      <c r="M71" s="106">
        <f t="shared" ca="1" si="3"/>
        <v>3.2217864923747279</v>
      </c>
      <c r="N71" s="92" t="s">
        <v>312</v>
      </c>
    </row>
    <row r="72" spans="1:14">
      <c r="A72" s="115" t="s">
        <v>170</v>
      </c>
      <c r="B72" s="116"/>
      <c r="C72" s="116"/>
      <c r="D72" s="116"/>
      <c r="E72" s="116"/>
      <c r="F72" s="116"/>
      <c r="G72" s="109">
        <v>827.85</v>
      </c>
      <c r="H72" s="110"/>
      <c r="I72" s="110"/>
      <c r="J72" s="110"/>
      <c r="K72" s="109">
        <v>5171.82</v>
      </c>
      <c r="L72" s="111"/>
      <c r="M72" s="109">
        <f t="shared" ca="1" si="3"/>
        <v>6.2472911759376695</v>
      </c>
      <c r="N72" s="93" t="s">
        <v>312</v>
      </c>
    </row>
    <row r="73" spans="1:14">
      <c r="A73" s="48"/>
      <c r="G73" s="67"/>
      <c r="H73" s="68"/>
      <c r="I73" s="68"/>
      <c r="J73" s="68"/>
      <c r="K73" s="67"/>
      <c r="L73" s="69"/>
      <c r="M73" s="67"/>
      <c r="N73" s="48"/>
    </row>
    <row r="74" spans="1:14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>
      <c r="A75" s="75" t="s">
        <v>67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>
      <c r="A76" s="3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>
      <c r="A77" s="75" t="s">
        <v>68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</sheetData>
  <mergeCells count="45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60:F6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3:N33"/>
    <mergeCell ref="A40:N40"/>
    <mergeCell ref="A59:F59"/>
    <mergeCell ref="A72:F72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2015-03-24T07:24:45Z</cp:lastPrinted>
  <dcterms:created xsi:type="dcterms:W3CDTF">2003-01-28T12:33:10Z</dcterms:created>
  <dcterms:modified xsi:type="dcterms:W3CDTF">2015-03-24T07:24:54Z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