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9"/>
  <c r="K58"/>
  <c r="H59"/>
  <c r="H58"/>
  <c r="J14" i="16"/>
  <c r="G14"/>
  <c r="K30" i="8"/>
  <c r="H30"/>
  <c r="A18" i="16"/>
  <c r="B34" i="8"/>
  <c r="M38" i="16"/>
  <c r="M39"/>
  <c r="M36"/>
  <c r="M37"/>
  <c r="M42"/>
  <c r="M34"/>
  <c r="M35"/>
  <c r="M43"/>
  <c r="M40"/>
  <c r="M41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<sst xmlns="http://schemas.openxmlformats.org/spreadsheetml/2006/main" count="235" uniqueCount="156">
  <si>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</si>
  <si>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</si>
  <si>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</si>
  <si>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</si>
  <si>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</si>
  <si>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</si>
  <si>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</si>
  <si>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</si>
  <si>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</si>
  <si>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</si>
  <si>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</si>
  <si>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</si>
  <si>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</si>
  <si>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</si>
  <si>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</si>
  <si>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</si>
  <si>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</si>
  <si>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</si>
  <si>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</si>
  <si>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</si>
  <si>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</si>
  <si>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</si>
  <si>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</si>
  <si>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</si>
  <si>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</si>
  <si>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</si>
  <si>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</si>
  <si>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</si>
  <si>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</si>
  <si>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</si>
  <si>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</si>
  <si>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</si>
  <si>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</si>
  <si>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</si>
  <si>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</si>
  <si>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</si>
  <si>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</si>
  <si>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</si>
  <si>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</si>
  <si>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</si>
  <si>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</si>
  <si>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</si>
  <si>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</si>
  <si>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</si>
  <si>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</si>
  <si>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</si>
  <si>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</si>
  <si>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</si>
  <si>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</si>
  <si>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</si>
  <si>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</si>
  <si>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</si>
  <si>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</si>
  <si>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</si>
  <si>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</si>
  <si>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</si>
  <si>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</si>
  <si>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</si>
  <si>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</si>
  <si>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</si>
  <si>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</si>
  <si>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</si>
  <si>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</si>
  <si>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</si>
  <si>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31.01.2014</t>
  </si>
  <si>
    <t>01.01.2014</t>
  </si>
  <si>
    <t>на Цветная 5а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</si>
  <si>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</si>
  <si>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</si>
  <si>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</si>
  <si>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</si>
  <si>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</si>
  <si>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</si>
  <si>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</si>
  <si>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</si>
  <si>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</si>
  <si>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</si>
  <si>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</si>
  <si>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</si>
  <si>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</si>
  <si>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</si>
  <si>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</si>
  <si>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</si>
  <si>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1702,42
1097,45
839,23</t>
  </si>
  <si>
    <t>1291,12
_____
411,3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</si>
  <si>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</si>
  <si>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</si>
  <si>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</si>
  <si>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</si>
  <si>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</si>
  <si>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</si>
  <si>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</si>
  <si>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</si>
  <si>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</si>
  <si>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</si>
  <si>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</si>
  <si>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</si>
  <si>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</si>
  <si>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</si>
  <si>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0,11
85
65</t>
  </si>
  <si>
    <t>30,41
25,85
19,77</t>
  </si>
  <si>
    <t>335,01
284,76
217,76</t>
  </si>
  <si>
    <t>Итого прямые затраты по акту</t>
  </si>
  <si>
    <t>757,25
_____
241,38</t>
  </si>
  <si>
    <t>8345,42
_____
684,95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</si>
  <si>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</si>
  <si>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</si>
  <si>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</si>
  <si>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</si>
  <si>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</si>
  <si>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</si>
  <si>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</si>
  <si>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</si>
  <si>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</si>
  <si>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</si>
  <si>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</si>
  <si>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</si>
  <si>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</si>
  <si>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</si>
  <si>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</si>
  <si>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</si>
  <si>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</si>
  <si>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</si>
  <si>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</si>
  <si>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</si>
  <si>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</si>
  <si>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</si>
  <si>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</si>
  <si>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</si>
  <si>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</si>
  <si>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</si>
  <si>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</si>
  <si>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</si>
  <si>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</si>
  <si>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</si>
  <si>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</si>
  <si>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</si>
  <si>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</si>
  <si>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</si>
  <si>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</si>
  <si>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</si>
  <si>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</si>
  <si>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</si>
  <si>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</si>
  <si>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</si>
  <si>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</si>
  <si>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</si>
  <si>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</si>
  <si>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</si>
  <si>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</si>
  <si>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</si>
  <si>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</si>
  <si>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</si>
  <si>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</si>
  <si>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/Главный инженер В.Н. Коркин/</t>
  </si>
  <si>
    <t>Объект : Цветная 5А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</si>
</sst>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A77"/>
  <sheetViews>
    <sheetView showGridLines="0" tabSelected="1" topLeftCell="A52" workbookViewId="0">
      <selection activeCell="C19" sqref="C19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155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64.959999999999994</v>
      </c>
      <c r="X14" s="27">
        <v>64.959999999999994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64</v>
      </c>
      <c r="K19" s="135"/>
      <c r="L19" s="2" t="s">
        <v>65</v>
      </c>
      <c r="M19" s="2" t="s">
        <v>64</v>
      </c>
      <c r="N19" s="2" t="s">
        <v>64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152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66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2134.5/1000</f>
        <v>2.1345000000000001</v>
      </c>
      <c r="I27" s="137"/>
      <c r="J27" s="35" t="s">
        <v>6</v>
      </c>
      <c r="K27" s="138">
        <f>21548.5/1000</f>
        <v>21.548500000000001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2134.5/1000</f>
        <v>2.1345000000000001</v>
      </c>
      <c r="I29" s="137"/>
      <c r="J29" s="35" t="s">
        <v>6</v>
      </c>
      <c r="K29" s="138">
        <f>21548.5/1000</f>
        <v>21.548500000000001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6.495999999999999E-2</v>
      </c>
      <c r="I30" s="137"/>
      <c r="J30" s="35" t="s">
        <v>8</v>
      </c>
      <c r="K30" s="138">
        <f>(X14+X15)/1000</f>
        <v>6.495999999999999E-2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757.25</v>
      </c>
      <c r="Z30" s="71">
        <v>643.66</v>
      </c>
      <c r="AA30" s="71">
        <v>492.21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757.25/1000</f>
        <v>0.75724999999999998</v>
      </c>
      <c r="I31" s="137"/>
      <c r="J31" s="35" t="s">
        <v>6</v>
      </c>
      <c r="K31" s="138">
        <f>8345.42/1000</f>
        <v>8.3454200000000007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8345.42</v>
      </c>
      <c r="Z31" s="72">
        <v>7093.61</v>
      </c>
      <c r="AA31" s="72">
        <v>5424.52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59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60</v>
      </c>
      <c r="B37" s="121" t="s">
        <v>61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69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70</v>
      </c>
      <c r="D41" s="83" t="s">
        <v>71</v>
      </c>
      <c r="E41" s="84">
        <v>6768.26</v>
      </c>
      <c r="F41" s="85">
        <v>6768.26</v>
      </c>
      <c r="G41" s="84"/>
      <c r="H41" s="84" t="s">
        <v>72</v>
      </c>
      <c r="I41" s="84">
        <v>135.37</v>
      </c>
      <c r="J41" s="84"/>
      <c r="K41" s="84" t="s">
        <v>73</v>
      </c>
      <c r="L41" s="85">
        <v>1491.8</v>
      </c>
      <c r="M41" s="85"/>
      <c r="N41" s="85" t="s">
        <v>74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75</v>
      </c>
      <c r="D42" s="83" t="s">
        <v>76</v>
      </c>
      <c r="E42" s="84">
        <v>1467.71</v>
      </c>
      <c r="F42" s="85">
        <v>1467.71</v>
      </c>
      <c r="G42" s="84"/>
      <c r="H42" s="84" t="s">
        <v>77</v>
      </c>
      <c r="I42" s="84">
        <v>440.31</v>
      </c>
      <c r="J42" s="84"/>
      <c r="K42" s="84" t="s">
        <v>78</v>
      </c>
      <c r="L42" s="85">
        <v>4852.5</v>
      </c>
      <c r="M42" s="85"/>
      <c r="N42" s="85" t="s">
        <v>74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79</v>
      </c>
      <c r="D43" s="83" t="s">
        <v>76</v>
      </c>
      <c r="E43" s="84">
        <v>816.46</v>
      </c>
      <c r="F43" s="85" t="s">
        <v>80</v>
      </c>
      <c r="G43" s="84"/>
      <c r="H43" s="84" t="s">
        <v>81</v>
      </c>
      <c r="I43" s="84" t="s">
        <v>82</v>
      </c>
      <c r="J43" s="84"/>
      <c r="K43" s="84" t="s">
        <v>83</v>
      </c>
      <c r="L43" s="85" t="s">
        <v>84</v>
      </c>
      <c r="M43" s="85"/>
      <c r="N43" s="85" t="s">
        <v>74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85</v>
      </c>
      <c r="D44" s="83" t="s">
        <v>76</v>
      </c>
      <c r="E44" s="84">
        <v>371.54</v>
      </c>
      <c r="F44" s="85" t="s">
        <v>86</v>
      </c>
      <c r="G44" s="84"/>
      <c r="H44" s="84" t="s">
        <v>87</v>
      </c>
      <c r="I44" s="84" t="s">
        <v>88</v>
      </c>
      <c r="J44" s="84"/>
      <c r="K44" s="84" t="s">
        <v>89</v>
      </c>
      <c r="L44" s="85" t="s">
        <v>90</v>
      </c>
      <c r="M44" s="85"/>
      <c r="N44" s="85" t="s">
        <v>74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91</v>
      </c>
      <c r="D45" s="83" t="s">
        <v>92</v>
      </c>
      <c r="E45" s="84">
        <v>903.43</v>
      </c>
      <c r="F45" s="85" t="s">
        <v>93</v>
      </c>
      <c r="G45" s="84"/>
      <c r="H45" s="84" t="s">
        <v>94</v>
      </c>
      <c r="I45" s="84" t="s">
        <v>95</v>
      </c>
      <c r="J45" s="84"/>
      <c r="K45" s="84" t="s">
        <v>96</v>
      </c>
      <c r="L45" s="85" t="s">
        <v>97</v>
      </c>
      <c r="M45" s="85"/>
      <c r="N45" s="85" t="s">
        <v>74</v>
      </c>
      <c r="O45" s="85"/>
      <c r="P45" s="85"/>
      <c r="Q45" s="85"/>
      <c r="R45" s="85"/>
      <c r="S45" s="85"/>
      <c r="T45" s="85"/>
      <c r="U45" s="85"/>
      <c r="V45" s="85"/>
    </row>
    <row r="46" spans="1:22" ht="72">
      <c r="A46" s="86">
        <v>6</v>
      </c>
      <c r="B46" s="87">
        <v>6</v>
      </c>
      <c r="C46" s="88" t="s">
        <v>98</v>
      </c>
      <c r="D46" s="89" t="s">
        <v>99</v>
      </c>
      <c r="E46" s="90">
        <v>276.43</v>
      </c>
      <c r="F46" s="91">
        <v>276.43</v>
      </c>
      <c r="G46" s="90"/>
      <c r="H46" s="90" t="s">
        <v>100</v>
      </c>
      <c r="I46" s="90">
        <v>30.41</v>
      </c>
      <c r="J46" s="90"/>
      <c r="K46" s="90" t="s">
        <v>101</v>
      </c>
      <c r="L46" s="91">
        <v>335.01</v>
      </c>
      <c r="M46" s="91"/>
      <c r="N46" s="91" t="s">
        <v>74</v>
      </c>
      <c r="O46" s="91"/>
      <c r="P46" s="91"/>
      <c r="Q46" s="91"/>
      <c r="R46" s="91"/>
      <c r="S46" s="91"/>
      <c r="T46" s="91"/>
      <c r="U46" s="91"/>
      <c r="V46" s="91"/>
    </row>
    <row r="47" spans="1:22" ht="36">
      <c r="A47" s="115" t="s">
        <v>102</v>
      </c>
      <c r="B47" s="116"/>
      <c r="C47" s="116"/>
      <c r="D47" s="116"/>
      <c r="E47" s="116"/>
      <c r="F47" s="116"/>
      <c r="G47" s="116"/>
      <c r="H47" s="92">
        <v>998.63</v>
      </c>
      <c r="I47" s="92" t="s">
        <v>103</v>
      </c>
      <c r="J47" s="92"/>
      <c r="K47" s="92">
        <v>9030.3700000000008</v>
      </c>
      <c r="L47" s="92" t="s">
        <v>104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105</v>
      </c>
      <c r="B48" s="116"/>
      <c r="C48" s="116"/>
      <c r="D48" s="116"/>
      <c r="E48" s="116"/>
      <c r="F48" s="116"/>
      <c r="G48" s="116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106</v>
      </c>
      <c r="B49" s="116"/>
      <c r="C49" s="116"/>
      <c r="D49" s="116"/>
      <c r="E49" s="116"/>
      <c r="F49" s="116"/>
      <c r="G49" s="116"/>
      <c r="H49" s="92">
        <v>757.25</v>
      </c>
      <c r="I49" s="92"/>
      <c r="J49" s="92"/>
      <c r="K49" s="92">
        <v>8345.42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107</v>
      </c>
      <c r="B50" s="116"/>
      <c r="C50" s="116"/>
      <c r="D50" s="116"/>
      <c r="E50" s="116"/>
      <c r="F50" s="116"/>
      <c r="G50" s="116"/>
      <c r="H50" s="92">
        <v>241.38</v>
      </c>
      <c r="I50" s="92"/>
      <c r="J50" s="92"/>
      <c r="K50" s="92">
        <v>684.95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108</v>
      </c>
      <c r="B51" s="114"/>
      <c r="C51" s="114"/>
      <c r="D51" s="114"/>
      <c r="E51" s="114"/>
      <c r="F51" s="114"/>
      <c r="G51" s="114"/>
      <c r="H51" s="93">
        <v>643.66</v>
      </c>
      <c r="I51" s="93"/>
      <c r="J51" s="93"/>
      <c r="K51" s="93">
        <v>7093.61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109</v>
      </c>
      <c r="B52" s="114"/>
      <c r="C52" s="114"/>
      <c r="D52" s="114"/>
      <c r="E52" s="114"/>
      <c r="F52" s="114"/>
      <c r="G52" s="114"/>
      <c r="H52" s="93">
        <v>492.21</v>
      </c>
      <c r="I52" s="93"/>
      <c r="J52" s="93"/>
      <c r="K52" s="93">
        <v>5424.52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110</v>
      </c>
      <c r="B53" s="114"/>
      <c r="C53" s="114"/>
      <c r="D53" s="114"/>
      <c r="E53" s="114"/>
      <c r="F53" s="114"/>
      <c r="G53" s="114"/>
      <c r="H53" s="93"/>
      <c r="I53" s="93"/>
      <c r="J53" s="93"/>
      <c r="K53" s="93"/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111</v>
      </c>
      <c r="B54" s="116"/>
      <c r="C54" s="116"/>
      <c r="D54" s="116"/>
      <c r="E54" s="116"/>
      <c r="F54" s="116"/>
      <c r="G54" s="116"/>
      <c r="H54" s="92">
        <v>2134.5</v>
      </c>
      <c r="I54" s="92"/>
      <c r="J54" s="92"/>
      <c r="K54" s="92">
        <v>21548.5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112</v>
      </c>
      <c r="B55" s="116"/>
      <c r="C55" s="116"/>
      <c r="D55" s="116"/>
      <c r="E55" s="116"/>
      <c r="F55" s="116"/>
      <c r="G55" s="116"/>
      <c r="H55" s="92">
        <v>2134.5</v>
      </c>
      <c r="I55" s="92"/>
      <c r="J55" s="92"/>
      <c r="K55" s="92">
        <v>21548.5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3" t="s">
        <v>113</v>
      </c>
      <c r="B56" s="114"/>
      <c r="C56" s="114"/>
      <c r="D56" s="114"/>
      <c r="E56" s="114"/>
      <c r="F56" s="114"/>
      <c r="G56" s="114"/>
      <c r="H56" s="93">
        <v>2134.5</v>
      </c>
      <c r="I56" s="93"/>
      <c r="J56" s="93"/>
      <c r="K56" s="93">
        <v>21548.5</v>
      </c>
      <c r="L56" s="93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75" t="s">
        <v>154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75" t="s">
        <v>68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  <row r="77" spans="3:7">
      <c r="C77" s="49"/>
      <c r="D77" s="49"/>
      <c r="E77" s="49"/>
      <c r="F77" s="49"/>
      <c r="G77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1:G51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7:G47"/>
    <mergeCell ref="A48:G48"/>
    <mergeCell ref="A49:G49"/>
    <mergeCell ref="A50:G50"/>
    <mergeCell ref="A52:G52"/>
    <mergeCell ref="A53:G53"/>
    <mergeCell ref="A54:G54"/>
    <mergeCell ref="A55:G55"/>
    <mergeCell ref="A56:G5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1" fitToHeight="2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2134.5/1000</f>
        <v>2.1345000000000001</v>
      </c>
      <c r="H11" s="137"/>
      <c r="I11" s="55" t="s">
        <v>6</v>
      </c>
      <c r="J11" s="138">
        <f>21548.5/1000</f>
        <v>21.548500000000001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2134.5/1000</f>
        <v>2.1345000000000001</v>
      </c>
      <c r="H13" s="159"/>
      <c r="I13" s="55" t="s">
        <v>6</v>
      </c>
      <c r="J13" s="138">
        <f>21548.5/1000</f>
        <v>21.548500000000001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6.495999999999999E-2</v>
      </c>
      <c r="H14" s="137"/>
      <c r="I14" s="55" t="s">
        <v>8</v>
      </c>
      <c r="J14" s="138">
        <f>(P14+P15)/1000</f>
        <v>6.495999999999999E-2</v>
      </c>
      <c r="K14" s="139"/>
      <c r="L14" s="58">
        <v>757.25</v>
      </c>
      <c r="M14" s="35" t="s">
        <v>8</v>
      </c>
      <c r="N14" s="57"/>
      <c r="O14" s="26">
        <v>64.959999999999994</v>
      </c>
      <c r="P14" s="27">
        <v>64.959999999999994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757.25/1000</f>
        <v>0.75724999999999998</v>
      </c>
      <c r="H15" s="163"/>
      <c r="I15" s="55" t="s">
        <v>6</v>
      </c>
      <c r="J15" s="138">
        <f>8345.42/1000</f>
        <v>8.3454200000000007</v>
      </c>
      <c r="K15" s="139"/>
      <c r="L15" s="59">
        <v>8345.42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114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115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116</v>
      </c>
      <c r="C26" s="82" t="s">
        <v>117</v>
      </c>
      <c r="D26" s="96" t="s">
        <v>118</v>
      </c>
      <c r="E26" s="97">
        <v>11.88</v>
      </c>
      <c r="F26" s="84" t="s">
        <v>119</v>
      </c>
      <c r="G26" s="84">
        <v>117.14</v>
      </c>
      <c r="H26" s="98"/>
      <c r="I26" s="98"/>
      <c r="J26" s="84" t="s">
        <v>120</v>
      </c>
      <c r="K26" s="84">
        <v>1291.1199999999999</v>
      </c>
      <c r="L26" s="99"/>
      <c r="M26" s="98">
        <f>IF(ISNUMBER(K26/G26),IF(NOT(K26/G26=0),K26/G26, " "), " ")</f>
        <v>11.022024927437254</v>
      </c>
      <c r="N26" s="96"/>
    </row>
    <row r="27" spans="1:23" s="29" customFormat="1" ht="24">
      <c r="A27" s="94">
        <v>2</v>
      </c>
      <c r="B27" s="95" t="s">
        <v>121</v>
      </c>
      <c r="C27" s="82" t="s">
        <v>122</v>
      </c>
      <c r="D27" s="96" t="s">
        <v>118</v>
      </c>
      <c r="E27" s="97">
        <v>2.13</v>
      </c>
      <c r="F27" s="84" t="s">
        <v>123</v>
      </c>
      <c r="G27" s="84">
        <v>22.96</v>
      </c>
      <c r="H27" s="98"/>
      <c r="I27" s="98"/>
      <c r="J27" s="84" t="s">
        <v>124</v>
      </c>
      <c r="K27" s="84">
        <v>253.17</v>
      </c>
      <c r="L27" s="99"/>
      <c r="M27" s="98">
        <f>IF(ISNUMBER(K27/G27),IF(NOT(K27/G27=0),K27/G27, " "), " ")</f>
        <v>11.02656794425087</v>
      </c>
      <c r="N27" s="96"/>
    </row>
    <row r="28" spans="1:23" s="29" customFormat="1" ht="24">
      <c r="A28" s="94">
        <v>3</v>
      </c>
      <c r="B28" s="95" t="s">
        <v>125</v>
      </c>
      <c r="C28" s="82" t="s">
        <v>126</v>
      </c>
      <c r="D28" s="96" t="s">
        <v>118</v>
      </c>
      <c r="E28" s="97">
        <v>3.61</v>
      </c>
      <c r="F28" s="84" t="s">
        <v>127</v>
      </c>
      <c r="G28" s="84">
        <v>41.41</v>
      </c>
      <c r="H28" s="98"/>
      <c r="I28" s="98"/>
      <c r="J28" s="84" t="s">
        <v>128</v>
      </c>
      <c r="K28" s="84">
        <v>456.2</v>
      </c>
      <c r="L28" s="99"/>
      <c r="M28" s="98">
        <f>IF(ISNUMBER(K28/G28),IF(NOT(K28/G28=0),K28/G28, " "), " ")</f>
        <v>11.016662641873944</v>
      </c>
      <c r="N28" s="96"/>
    </row>
    <row r="29" spans="1:23" s="29" customFormat="1" ht="24">
      <c r="A29" s="94">
        <v>4</v>
      </c>
      <c r="B29" s="95" t="s">
        <v>129</v>
      </c>
      <c r="C29" s="82" t="s">
        <v>130</v>
      </c>
      <c r="D29" s="96" t="s">
        <v>118</v>
      </c>
      <c r="E29" s="97">
        <v>47.34</v>
      </c>
      <c r="F29" s="84" t="s">
        <v>131</v>
      </c>
      <c r="G29" s="84">
        <v>575.65</v>
      </c>
      <c r="H29" s="98"/>
      <c r="I29" s="98"/>
      <c r="J29" s="84" t="s">
        <v>132</v>
      </c>
      <c r="K29" s="84">
        <v>6344.03</v>
      </c>
      <c r="L29" s="99"/>
      <c r="M29" s="98">
        <f>IF(ISNUMBER(K29/G29),IF(NOT(K29/G29=0),K29/G29, " "), " ")</f>
        <v>11.020637540171979</v>
      </c>
      <c r="N29" s="96"/>
    </row>
    <row r="30" spans="1:23" ht="19.350000000000001" customHeight="1">
      <c r="A30" s="117" t="s">
        <v>133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134</v>
      </c>
      <c r="C31" s="82" t="s">
        <v>135</v>
      </c>
      <c r="D31" s="96" t="s">
        <v>136</v>
      </c>
      <c r="E31" s="97">
        <v>3</v>
      </c>
      <c r="F31" s="84" t="s">
        <v>137</v>
      </c>
      <c r="G31" s="84">
        <v>88.5</v>
      </c>
      <c r="H31" s="98">
        <v>58.8</v>
      </c>
      <c r="I31" s="98">
        <v>176.4</v>
      </c>
      <c r="J31" s="84" t="s">
        <v>138</v>
      </c>
      <c r="K31" s="84">
        <v>180.45</v>
      </c>
      <c r="L31" s="99"/>
      <c r="M31" s="98">
        <f>IF(ISNUMBER(K31/G31),IF(NOT(K31/G31=0),K31/G31, " "), " ")</f>
        <v>2.0389830508474573</v>
      </c>
      <c r="N31" s="96" t="s">
        <v>139</v>
      </c>
    </row>
    <row r="32" spans="1:23" ht="24">
      <c r="A32" s="94">
        <v>6</v>
      </c>
      <c r="B32" s="95" t="s">
        <v>140</v>
      </c>
      <c r="C32" s="82" t="s">
        <v>141</v>
      </c>
      <c r="D32" s="96" t="s">
        <v>142</v>
      </c>
      <c r="E32" s="97">
        <v>4</v>
      </c>
      <c r="F32" s="84" t="s">
        <v>143</v>
      </c>
      <c r="G32" s="84">
        <v>25.08</v>
      </c>
      <c r="H32" s="98">
        <v>22.83</v>
      </c>
      <c r="I32" s="98">
        <v>91.32</v>
      </c>
      <c r="J32" s="84" t="s">
        <v>144</v>
      </c>
      <c r="K32" s="84">
        <v>93.2</v>
      </c>
      <c r="L32" s="99"/>
      <c r="M32" s="98">
        <f>IF(ISNUMBER(K32/G32),IF(NOT(K32/G32=0),K32/G32, " "), " ")</f>
        <v>3.7161084529505586</v>
      </c>
      <c r="N32" s="96" t="s">
        <v>145</v>
      </c>
    </row>
    <row r="33" spans="1:14" ht="24">
      <c r="A33" s="100">
        <v>7</v>
      </c>
      <c r="B33" s="101" t="s">
        <v>146</v>
      </c>
      <c r="C33" s="88" t="s">
        <v>147</v>
      </c>
      <c r="D33" s="102" t="s">
        <v>142</v>
      </c>
      <c r="E33" s="103">
        <v>30</v>
      </c>
      <c r="F33" s="90" t="s">
        <v>148</v>
      </c>
      <c r="G33" s="90">
        <v>127.8</v>
      </c>
      <c r="H33" s="104">
        <v>13.42</v>
      </c>
      <c r="I33" s="104">
        <v>402.6</v>
      </c>
      <c r="J33" s="90" t="s">
        <v>149</v>
      </c>
      <c r="K33" s="90">
        <v>411.3</v>
      </c>
      <c r="L33" s="105"/>
      <c r="M33" s="104">
        <f>IF(ISNUMBER(K33/G33),IF(NOT(K33/G33=0),K33/G33, " "), " ")</f>
        <v>3.21830985915493</v>
      </c>
      <c r="N33" s="102" t="s">
        <v>150</v>
      </c>
    </row>
    <row r="34" spans="1:14">
      <c r="A34" s="115" t="s">
        <v>102</v>
      </c>
      <c r="B34" s="116"/>
      <c r="C34" s="116"/>
      <c r="D34" s="116"/>
      <c r="E34" s="116"/>
      <c r="F34" s="116"/>
      <c r="G34" s="106">
        <v>998.63</v>
      </c>
      <c r="H34" s="107"/>
      <c r="I34" s="107"/>
      <c r="J34" s="107"/>
      <c r="K34" s="106">
        <v>9030.3700000000008</v>
      </c>
      <c r="L34" s="108"/>
      <c r="M34" s="106">
        <f t="shared" ref="M34:M43" ca="1" si="0">IF(ISNUMBER(INDIRECT("K" &amp; ROW())/INDIRECT("G" &amp; ROW())),INDIRECT("K" &amp; ROW())/INDIRECT("G" &amp; ROW()), " ")</f>
        <v>9.0427585792535776</v>
      </c>
      <c r="N34" s="92" t="s">
        <v>151</v>
      </c>
    </row>
    <row r="35" spans="1:14">
      <c r="A35" s="115" t="s">
        <v>105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151</v>
      </c>
    </row>
    <row r="36" spans="1:14">
      <c r="A36" s="115" t="s">
        <v>106</v>
      </c>
      <c r="B36" s="116"/>
      <c r="C36" s="116"/>
      <c r="D36" s="116"/>
      <c r="E36" s="116"/>
      <c r="F36" s="116"/>
      <c r="G36" s="106">
        <v>757.25</v>
      </c>
      <c r="H36" s="107"/>
      <c r="I36" s="107"/>
      <c r="J36" s="107"/>
      <c r="K36" s="106">
        <v>8345.42</v>
      </c>
      <c r="L36" s="108"/>
      <c r="M36" s="106">
        <f t="shared" ca="1" si="0"/>
        <v>11.020693298118191</v>
      </c>
      <c r="N36" s="92" t="s">
        <v>151</v>
      </c>
    </row>
    <row r="37" spans="1:14">
      <c r="A37" s="115" t="s">
        <v>107</v>
      </c>
      <c r="B37" s="116"/>
      <c r="C37" s="116"/>
      <c r="D37" s="116"/>
      <c r="E37" s="116"/>
      <c r="F37" s="116"/>
      <c r="G37" s="106">
        <v>241.38</v>
      </c>
      <c r="H37" s="107"/>
      <c r="I37" s="107"/>
      <c r="J37" s="107"/>
      <c r="K37" s="106">
        <v>684.95</v>
      </c>
      <c r="L37" s="108"/>
      <c r="M37" s="106">
        <f t="shared" ca="1" si="0"/>
        <v>2.8376418924517361</v>
      </c>
      <c r="N37" s="92" t="s">
        <v>151</v>
      </c>
    </row>
    <row r="38" spans="1:14">
      <c r="A38" s="113" t="s">
        <v>108</v>
      </c>
      <c r="B38" s="114"/>
      <c r="C38" s="114"/>
      <c r="D38" s="114"/>
      <c r="E38" s="114"/>
      <c r="F38" s="114"/>
      <c r="G38" s="109">
        <v>643.66</v>
      </c>
      <c r="H38" s="110"/>
      <c r="I38" s="110"/>
      <c r="J38" s="110"/>
      <c r="K38" s="109">
        <v>7093.61</v>
      </c>
      <c r="L38" s="111"/>
      <c r="M38" s="109">
        <f t="shared" ca="1" si="0"/>
        <v>11.020740763757264</v>
      </c>
      <c r="N38" s="93" t="s">
        <v>151</v>
      </c>
    </row>
    <row r="39" spans="1:14">
      <c r="A39" s="113" t="s">
        <v>109</v>
      </c>
      <c r="B39" s="114"/>
      <c r="C39" s="114"/>
      <c r="D39" s="114"/>
      <c r="E39" s="114"/>
      <c r="F39" s="114"/>
      <c r="G39" s="109">
        <v>492.21</v>
      </c>
      <c r="H39" s="110"/>
      <c r="I39" s="110"/>
      <c r="J39" s="110"/>
      <c r="K39" s="109">
        <v>5424.52</v>
      </c>
      <c r="L39" s="111"/>
      <c r="M39" s="109">
        <f t="shared" ca="1" si="0"/>
        <v>11.02074317872453</v>
      </c>
      <c r="N39" s="93" t="s">
        <v>151</v>
      </c>
    </row>
    <row r="40" spans="1:14">
      <c r="A40" s="113" t="s">
        <v>110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151</v>
      </c>
    </row>
    <row r="41" spans="1:14">
      <c r="A41" s="115" t="s">
        <v>111</v>
      </c>
      <c r="B41" s="116"/>
      <c r="C41" s="116"/>
      <c r="D41" s="116"/>
      <c r="E41" s="116"/>
      <c r="F41" s="116"/>
      <c r="G41" s="106">
        <v>2134.5</v>
      </c>
      <c r="H41" s="107"/>
      <c r="I41" s="107"/>
      <c r="J41" s="107"/>
      <c r="K41" s="106">
        <v>21548.5</v>
      </c>
      <c r="L41" s="108"/>
      <c r="M41" s="106">
        <f t="shared" ca="1" si="0"/>
        <v>10.09533848676505</v>
      </c>
      <c r="N41" s="92" t="s">
        <v>151</v>
      </c>
    </row>
    <row r="42" spans="1:14">
      <c r="A42" s="115" t="s">
        <v>112</v>
      </c>
      <c r="B42" s="116"/>
      <c r="C42" s="116"/>
      <c r="D42" s="116"/>
      <c r="E42" s="116"/>
      <c r="F42" s="116"/>
      <c r="G42" s="106">
        <v>2134.5</v>
      </c>
      <c r="H42" s="107"/>
      <c r="I42" s="107"/>
      <c r="J42" s="107"/>
      <c r="K42" s="106">
        <v>21548.5</v>
      </c>
      <c r="L42" s="108"/>
      <c r="M42" s="106">
        <f t="shared" ca="1" si="0"/>
        <v>10.09533848676505</v>
      </c>
      <c r="N42" s="92" t="s">
        <v>151</v>
      </c>
    </row>
    <row r="43" spans="1:14">
      <c r="A43" s="113" t="s">
        <v>113</v>
      </c>
      <c r="B43" s="114"/>
      <c r="C43" s="114"/>
      <c r="D43" s="114"/>
      <c r="E43" s="114"/>
      <c r="F43" s="114"/>
      <c r="G43" s="109">
        <v>2134.5</v>
      </c>
      <c r="H43" s="110"/>
      <c r="I43" s="110"/>
      <c r="J43" s="110"/>
      <c r="K43" s="109">
        <v>21548.5</v>
      </c>
      <c r="L43" s="111"/>
      <c r="M43" s="109">
        <f t="shared" ca="1" si="0"/>
        <v>10.09533848676505</v>
      </c>
      <c r="N43" s="93" t="s">
        <v>151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68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2015-03-24T07:23:15Z</cp:lastPrinted>
  <dcterms:created xsi:type="dcterms:W3CDTF">2003-01-28T12:33:10Z</dcterms:created>
  <dcterms:modified xsi:type="dcterms:W3CDTF">2015-03-24T07:23:19Z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