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7" i="16"/>
  <c r="M36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<sst xmlns="http://schemas.openxmlformats.org/spreadsheetml/2006/main" count="228" uniqueCount="149">
  <si>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</si>
  <si>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</si>
  <si>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</si>
  <si>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</si>
  <si>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</si>
  <si>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</si>
  <si>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</si>
  <si>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</si>
  <si>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</si>
  <si>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</si>
  <si>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</si>
  <si>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</si>
  <si>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</si>
  <si>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</si>
  <si>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</si>
  <si>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</si>
  <si>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</si>
  <si>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</si>
  <si>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</si>
  <si>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</si>
  <si>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</si>
  <si>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</si>
  <si>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</si>
  <si>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</si>
  <si>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</si>
  <si>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</si>
  <si>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</si>
  <si>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</si>
  <si>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</si>
  <si>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</si>
  <si>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</si>
  <si>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</si>
  <si>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</si>
  <si>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</si>
  <si>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</si>
  <si>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</si>
  <si>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</si>
  <si>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</si>
  <si>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</si>
  <si>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</si>
  <si>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</si>
  <si>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</si>
  <si>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</si>
  <si>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</si>
  <si>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</si>
  <si>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</si>
  <si>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</si>
  <si>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</si>
  <si>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</si>
  <si>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</si>
  <si>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</si>
  <si>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</si>
  <si>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</si>
  <si>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</si>
  <si>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</si>
  <si>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</si>
  <si>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</si>
  <si>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</si>
  <si>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</si>
  <si>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</si>
  <si>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</si>
  <si>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</si>
  <si>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</si>
  <si>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</si>
  <si>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</si>
  <si>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</si>
  <si>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30.06.2014</t>
  </si>
  <si>
    <t>О ПРИЕМКЕ ВЫПОЛНЕННЫХ РАБОТ за Июнь 2014</t>
  </si>
  <si>
    <t>на Цветная 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</si>
  <si>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</si>
  <si>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</si>
  <si>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</si>
  <si>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</si>
  <si>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</si>
  <si>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</si>
  <si>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</si>
  <si>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</si>
  <si>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Ремонт групповых щитков на лестничной клетке без ремонта автоматов
100 шт.
НР 85% от ФОТ
СП 65% от ФОТ</t>
  </si>
  <si>
    <t>0,12
85
65</t>
  </si>
  <si>
    <t>176,13
149,71
114,48</t>
  </si>
  <si>
    <t>1941
1649,85
1261,65</t>
  </si>
  <si>
    <t>ТЕРр67-11-1
Смена патронов
100 шт.
НР 85% от ФОТ
СП 65% от ФОТ</t>
  </si>
  <si>
    <t>390,46
_____
426</t>
  </si>
  <si>
    <t>97,98
39,83
30,46</t>
  </si>
  <si>
    <t>46,86
_____
51,12</t>
  </si>
  <si>
    <t>680,97
438,98
335,69</t>
  </si>
  <si>
    <t>516,45
_____
164,52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</si>
  <si>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</si>
  <si>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</si>
  <si>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</si>
  <si>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</si>
  <si>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173,45
86,08
65,83</t>
  </si>
  <si>
    <t>101,27
_____
72,18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</si>
  <si>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</si>
  <si>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</si>
  <si>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</si>
  <si>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</si>
  <si>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</si>
  <si>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</si>
  <si>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</si>
  <si>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373,07
_____
99,06</t>
  </si>
  <si>
    <t>4111,43
_____
283,30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</si>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</sst>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7" xfId="23" applyNumberFormat="1" applyFont="1" applyBorder="1" applyAlignment="1">
      <alignment horizontal="center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E10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31.69</v>
      </c>
      <c r="X14" s="27">
        <v>31.69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67">
        <v>42004</v>
      </c>
      <c r="K19" s="107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1031.74/1000</f>
        <v>1.0317400000000001</v>
      </c>
      <c r="I27" s="85"/>
      <c r="J27" s="35" t="s">
        <v>6</v>
      </c>
      <c r="K27" s="86">
        <f>10561.88/1000</f>
        <v>10.561879999999999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1031.74/1000</f>
        <v>1.0317400000000001</v>
      </c>
      <c r="I29" s="85"/>
      <c r="J29" s="35" t="s">
        <v>6</v>
      </c>
      <c r="K29" s="86">
        <f>10561.88/1000</f>
        <v>10.561879999999999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3.1690000000000003E-2</v>
      </c>
      <c r="I30" s="85"/>
      <c r="J30" s="35" t="s">
        <v>8</v>
      </c>
      <c r="K30" s="86">
        <f>(X14+X15)/1000</f>
        <v>3.1690000000000003E-2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373.07</v>
      </c>
      <c r="Z30" s="71">
        <v>317.11</v>
      </c>
      <c r="AA30" s="71">
        <v>242.5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373.07/1000</f>
        <v>0.37307000000000001</v>
      </c>
      <c r="I31" s="85"/>
      <c r="J31" s="35" t="s">
        <v>6</v>
      </c>
      <c r="K31" s="86">
        <f>4111.43/1000</f>
        <v>4.1114300000000004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4111.43</v>
      </c>
      <c r="Z31" s="72">
        <v>3494.72</v>
      </c>
      <c r="AA31" s="72">
        <v>2672.43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3">
        <v>1</v>
      </c>
      <c r="B39" s="124">
        <v>2</v>
      </c>
      <c r="C39" s="125">
        <v>3</v>
      </c>
      <c r="D39" s="125">
        <v>4</v>
      </c>
      <c r="E39" s="126">
        <v>5</v>
      </c>
      <c r="F39" s="126">
        <v>6</v>
      </c>
      <c r="G39" s="126">
        <v>7</v>
      </c>
      <c r="H39" s="126">
        <v>8</v>
      </c>
      <c r="I39" s="126">
        <v>9</v>
      </c>
      <c r="J39" s="126">
        <v>10</v>
      </c>
      <c r="K39" s="126">
        <v>11</v>
      </c>
      <c r="L39" s="126">
        <v>12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>
        <v>13</v>
      </c>
    </row>
    <row r="40" spans="1:22" ht="19.350000000000001" customHeight="1" x14ac:dyDescent="0.25">
      <c r="A40" s="127" t="s">
        <v>71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ht="68.400000000000006" x14ac:dyDescent="0.25">
      <c r="A41" s="129">
        <v>1</v>
      </c>
      <c r="B41" s="130">
        <v>1</v>
      </c>
      <c r="C41" s="131" t="s">
        <v>72</v>
      </c>
      <c r="D41" s="132" t="s">
        <v>73</v>
      </c>
      <c r="E41" s="133">
        <v>6768.26</v>
      </c>
      <c r="F41" s="134">
        <v>6768.26</v>
      </c>
      <c r="G41" s="133"/>
      <c r="H41" s="133" t="s">
        <v>74</v>
      </c>
      <c r="I41" s="133">
        <v>135.37</v>
      </c>
      <c r="J41" s="133"/>
      <c r="K41" s="133" t="s">
        <v>75</v>
      </c>
      <c r="L41" s="134">
        <v>1491.8</v>
      </c>
      <c r="M41" s="134"/>
      <c r="N41" s="134" t="s">
        <v>76</v>
      </c>
      <c r="O41" s="134"/>
      <c r="P41" s="134"/>
      <c r="Q41" s="134"/>
      <c r="R41" s="134"/>
      <c r="S41" s="134"/>
      <c r="T41" s="134"/>
      <c r="U41" s="134"/>
      <c r="V41" s="134"/>
    </row>
    <row r="42" spans="1:22" ht="68.400000000000006" x14ac:dyDescent="0.25">
      <c r="A42" s="129">
        <v>2</v>
      </c>
      <c r="B42" s="130">
        <v>2</v>
      </c>
      <c r="C42" s="131" t="s">
        <v>77</v>
      </c>
      <c r="D42" s="132" t="s">
        <v>78</v>
      </c>
      <c r="E42" s="133">
        <v>1467.71</v>
      </c>
      <c r="F42" s="134">
        <v>1467.71</v>
      </c>
      <c r="G42" s="133"/>
      <c r="H42" s="133" t="s">
        <v>79</v>
      </c>
      <c r="I42" s="133">
        <v>176.13</v>
      </c>
      <c r="J42" s="133"/>
      <c r="K42" s="133" t="s">
        <v>80</v>
      </c>
      <c r="L42" s="134">
        <v>1941</v>
      </c>
      <c r="M42" s="134"/>
      <c r="N42" s="134" t="s">
        <v>76</v>
      </c>
      <c r="O42" s="134"/>
      <c r="P42" s="134"/>
      <c r="Q42" s="134"/>
      <c r="R42" s="134"/>
      <c r="S42" s="134"/>
      <c r="T42" s="134"/>
      <c r="U42" s="134"/>
      <c r="V42" s="134"/>
    </row>
    <row r="43" spans="1:22" ht="57" x14ac:dyDescent="0.25">
      <c r="A43" s="129">
        <v>3</v>
      </c>
      <c r="B43" s="130">
        <v>3</v>
      </c>
      <c r="C43" s="131" t="s">
        <v>81</v>
      </c>
      <c r="D43" s="132" t="s">
        <v>78</v>
      </c>
      <c r="E43" s="133">
        <v>816.46</v>
      </c>
      <c r="F43" s="134" t="s">
        <v>82</v>
      </c>
      <c r="G43" s="133"/>
      <c r="H43" s="133" t="s">
        <v>83</v>
      </c>
      <c r="I43" s="133" t="s">
        <v>84</v>
      </c>
      <c r="J43" s="133"/>
      <c r="K43" s="133" t="s">
        <v>85</v>
      </c>
      <c r="L43" s="134" t="s">
        <v>86</v>
      </c>
      <c r="M43" s="134"/>
      <c r="N43" s="134" t="s">
        <v>76</v>
      </c>
      <c r="O43" s="134"/>
      <c r="P43" s="134"/>
      <c r="Q43" s="134"/>
      <c r="R43" s="134"/>
      <c r="S43" s="134"/>
      <c r="T43" s="134"/>
      <c r="U43" s="134"/>
      <c r="V43" s="134"/>
    </row>
    <row r="44" spans="1:22" ht="57" x14ac:dyDescent="0.25">
      <c r="A44" s="129">
        <v>4</v>
      </c>
      <c r="B44" s="130">
        <v>4</v>
      </c>
      <c r="C44" s="131" t="s">
        <v>87</v>
      </c>
      <c r="D44" s="132" t="s">
        <v>78</v>
      </c>
      <c r="E44" s="133">
        <v>371.54</v>
      </c>
      <c r="F44" s="134" t="s">
        <v>88</v>
      </c>
      <c r="G44" s="133"/>
      <c r="H44" s="133" t="s">
        <v>89</v>
      </c>
      <c r="I44" s="133" t="s">
        <v>90</v>
      </c>
      <c r="J44" s="133"/>
      <c r="K44" s="133" t="s">
        <v>91</v>
      </c>
      <c r="L44" s="134" t="s">
        <v>92</v>
      </c>
      <c r="M44" s="134"/>
      <c r="N44" s="134" t="s">
        <v>76</v>
      </c>
      <c r="O44" s="134"/>
      <c r="P44" s="134"/>
      <c r="Q44" s="134"/>
      <c r="R44" s="134"/>
      <c r="S44" s="134"/>
      <c r="T44" s="134"/>
      <c r="U44" s="134"/>
      <c r="V44" s="134"/>
    </row>
    <row r="45" spans="1:22" ht="57" x14ac:dyDescent="0.25">
      <c r="A45" s="135">
        <v>5</v>
      </c>
      <c r="B45" s="136">
        <v>5</v>
      </c>
      <c r="C45" s="137" t="s">
        <v>93</v>
      </c>
      <c r="D45" s="138" t="s">
        <v>73</v>
      </c>
      <c r="E45" s="139">
        <v>903.43</v>
      </c>
      <c r="F45" s="140" t="s">
        <v>94</v>
      </c>
      <c r="G45" s="139"/>
      <c r="H45" s="139" t="s">
        <v>95</v>
      </c>
      <c r="I45" s="139" t="s">
        <v>96</v>
      </c>
      <c r="J45" s="139"/>
      <c r="K45" s="139" t="s">
        <v>97</v>
      </c>
      <c r="L45" s="140" t="s">
        <v>98</v>
      </c>
      <c r="M45" s="140"/>
      <c r="N45" s="140" t="s">
        <v>76</v>
      </c>
      <c r="O45" s="140"/>
      <c r="P45" s="140"/>
      <c r="Q45" s="140"/>
      <c r="R45" s="140"/>
      <c r="S45" s="140"/>
      <c r="T45" s="140"/>
      <c r="U45" s="140"/>
      <c r="V45" s="140"/>
    </row>
    <row r="46" spans="1:22" ht="34.200000000000003" x14ac:dyDescent="0.25">
      <c r="A46" s="141" t="s">
        <v>99</v>
      </c>
      <c r="B46" s="142"/>
      <c r="C46" s="142"/>
      <c r="D46" s="142"/>
      <c r="E46" s="142"/>
      <c r="F46" s="142"/>
      <c r="G46" s="142"/>
      <c r="H46" s="143">
        <v>472.13</v>
      </c>
      <c r="I46" s="143" t="s">
        <v>100</v>
      </c>
      <c r="J46" s="143"/>
      <c r="K46" s="143">
        <v>4394.7299999999996</v>
      </c>
      <c r="L46" s="143" t="s">
        <v>101</v>
      </c>
      <c r="M46" s="143"/>
      <c r="N46" s="143"/>
      <c r="O46" s="143"/>
      <c r="P46" s="143"/>
      <c r="Q46" s="143"/>
      <c r="R46" s="143"/>
      <c r="S46" s="143"/>
      <c r="T46" s="143"/>
      <c r="U46" s="143"/>
      <c r="V46" s="143"/>
    </row>
    <row r="47" spans="1:22" x14ac:dyDescent="0.25">
      <c r="A47" s="141" t="s">
        <v>102</v>
      </c>
      <c r="B47" s="142"/>
      <c r="C47" s="142"/>
      <c r="D47" s="142"/>
      <c r="E47" s="142"/>
      <c r="F47" s="142"/>
      <c r="G47" s="142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22" x14ac:dyDescent="0.25">
      <c r="A48" s="141" t="s">
        <v>103</v>
      </c>
      <c r="B48" s="142"/>
      <c r="C48" s="142"/>
      <c r="D48" s="142"/>
      <c r="E48" s="142"/>
      <c r="F48" s="142"/>
      <c r="G48" s="142"/>
      <c r="H48" s="143">
        <v>373.07</v>
      </c>
      <c r="I48" s="143"/>
      <c r="J48" s="143"/>
      <c r="K48" s="143">
        <v>4111.43</v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</row>
    <row r="49" spans="1:22" x14ac:dyDescent="0.25">
      <c r="A49" s="141" t="s">
        <v>104</v>
      </c>
      <c r="B49" s="142"/>
      <c r="C49" s="142"/>
      <c r="D49" s="142"/>
      <c r="E49" s="142"/>
      <c r="F49" s="142"/>
      <c r="G49" s="142"/>
      <c r="H49" s="143">
        <v>99.06</v>
      </c>
      <c r="I49" s="143"/>
      <c r="J49" s="143"/>
      <c r="K49" s="143">
        <v>283.3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</row>
    <row r="50" spans="1:22" x14ac:dyDescent="0.25">
      <c r="A50" s="144" t="s">
        <v>105</v>
      </c>
      <c r="B50" s="145"/>
      <c r="C50" s="145"/>
      <c r="D50" s="145"/>
      <c r="E50" s="145"/>
      <c r="F50" s="145"/>
      <c r="G50" s="145"/>
      <c r="H50" s="146">
        <v>317.11</v>
      </c>
      <c r="I50" s="146"/>
      <c r="J50" s="146"/>
      <c r="K50" s="146">
        <v>3494.72</v>
      </c>
      <c r="L50" s="146"/>
      <c r="M50" s="143"/>
      <c r="N50" s="143"/>
      <c r="O50" s="143"/>
      <c r="P50" s="143"/>
      <c r="Q50" s="143"/>
      <c r="R50" s="143"/>
      <c r="S50" s="143"/>
      <c r="T50" s="143"/>
      <c r="U50" s="143"/>
      <c r="V50" s="143"/>
    </row>
    <row r="51" spans="1:22" x14ac:dyDescent="0.25">
      <c r="A51" s="144" t="s">
        <v>106</v>
      </c>
      <c r="B51" s="145"/>
      <c r="C51" s="145"/>
      <c r="D51" s="145"/>
      <c r="E51" s="145"/>
      <c r="F51" s="145"/>
      <c r="G51" s="145"/>
      <c r="H51" s="146">
        <v>242.5</v>
      </c>
      <c r="I51" s="146"/>
      <c r="J51" s="146"/>
      <c r="K51" s="146">
        <v>2672.43</v>
      </c>
      <c r="L51" s="146"/>
      <c r="M51" s="143"/>
      <c r="N51" s="143"/>
      <c r="O51" s="143"/>
      <c r="P51" s="143"/>
      <c r="Q51" s="143"/>
      <c r="R51" s="143"/>
      <c r="S51" s="143"/>
      <c r="T51" s="143"/>
      <c r="U51" s="143"/>
      <c r="V51" s="143"/>
    </row>
    <row r="52" spans="1:22" x14ac:dyDescent="0.25">
      <c r="A52" s="144" t="s">
        <v>107</v>
      </c>
      <c r="B52" s="145"/>
      <c r="C52" s="145"/>
      <c r="D52" s="145"/>
      <c r="E52" s="145"/>
      <c r="F52" s="145"/>
      <c r="G52" s="145"/>
      <c r="H52" s="146"/>
      <c r="I52" s="146"/>
      <c r="J52" s="146"/>
      <c r="K52" s="146"/>
      <c r="L52" s="146"/>
      <c r="M52" s="143"/>
      <c r="N52" s="143"/>
      <c r="O52" s="143"/>
      <c r="P52" s="143"/>
      <c r="Q52" s="143"/>
      <c r="R52" s="143"/>
      <c r="S52" s="143"/>
      <c r="T52" s="143"/>
      <c r="U52" s="143"/>
      <c r="V52" s="143"/>
    </row>
    <row r="53" spans="1:22" x14ac:dyDescent="0.25">
      <c r="A53" s="141" t="s">
        <v>108</v>
      </c>
      <c r="B53" s="142"/>
      <c r="C53" s="142"/>
      <c r="D53" s="142"/>
      <c r="E53" s="142"/>
      <c r="F53" s="142"/>
      <c r="G53" s="142"/>
      <c r="H53" s="143">
        <v>1031.74</v>
      </c>
      <c r="I53" s="143"/>
      <c r="J53" s="143"/>
      <c r="K53" s="143">
        <v>10561.88</v>
      </c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</row>
    <row r="54" spans="1:22" x14ac:dyDescent="0.25">
      <c r="A54" s="141" t="s">
        <v>109</v>
      </c>
      <c r="B54" s="142"/>
      <c r="C54" s="142"/>
      <c r="D54" s="142"/>
      <c r="E54" s="142"/>
      <c r="F54" s="142"/>
      <c r="G54" s="142"/>
      <c r="H54" s="143">
        <v>1031.74</v>
      </c>
      <c r="I54" s="143"/>
      <c r="J54" s="143"/>
      <c r="K54" s="143">
        <v>10561.88</v>
      </c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x14ac:dyDescent="0.25">
      <c r="A55" s="144" t="s">
        <v>110</v>
      </c>
      <c r="B55" s="145"/>
      <c r="C55" s="145"/>
      <c r="D55" s="145"/>
      <c r="E55" s="145"/>
      <c r="F55" s="145"/>
      <c r="G55" s="145"/>
      <c r="H55" s="146">
        <v>1031.74</v>
      </c>
      <c r="I55" s="146"/>
      <c r="J55" s="146"/>
      <c r="K55" s="146">
        <v>10561.88</v>
      </c>
      <c r="L55" s="146"/>
      <c r="M55" s="143"/>
      <c r="N55" s="143"/>
      <c r="O55" s="143"/>
      <c r="P55" s="143"/>
      <c r="Q55" s="143"/>
      <c r="R55" s="143"/>
      <c r="S55" s="143"/>
      <c r="T55" s="143"/>
      <c r="U55" s="143"/>
      <c r="V55" s="143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2" t="s">
        <v>37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7" t="s">
        <v>20</v>
      </c>
      <c r="H10" s="118"/>
      <c r="I10" s="118"/>
      <c r="J10" s="117" t="s">
        <v>21</v>
      </c>
      <c r="K10" s="118"/>
      <c r="L10" s="118"/>
      <c r="M10" s="11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1031.74/1000</f>
        <v>1.0317400000000001</v>
      </c>
      <c r="H11" s="85"/>
      <c r="I11" s="55" t="s">
        <v>6</v>
      </c>
      <c r="J11" s="86">
        <f>10561.88/1000</f>
        <v>10.561879999999999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0">
        <f>1031.74/1000</f>
        <v>1.0317400000000001</v>
      </c>
      <c r="H13" s="121"/>
      <c r="I13" s="55" t="s">
        <v>6</v>
      </c>
      <c r="J13" s="86">
        <f>10561.88/1000</f>
        <v>10.561879999999999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3.1690000000000003E-2</v>
      </c>
      <c r="H14" s="85"/>
      <c r="I14" s="55" t="s">
        <v>8</v>
      </c>
      <c r="J14" s="86">
        <f>(P14+P15)/1000</f>
        <v>3.1690000000000003E-2</v>
      </c>
      <c r="K14" s="87"/>
      <c r="L14" s="58">
        <v>373.07</v>
      </c>
      <c r="M14" s="35" t="s">
        <v>8</v>
      </c>
      <c r="N14" s="57"/>
      <c r="O14" s="26">
        <v>31.69</v>
      </c>
      <c r="P14" s="27">
        <v>31.69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5">
        <f>373.07/1000</f>
        <v>0.37307000000000001</v>
      </c>
      <c r="H15" s="116"/>
      <c r="I15" s="55" t="s">
        <v>6</v>
      </c>
      <c r="J15" s="86">
        <f>4111.43/1000</f>
        <v>4.1114300000000004</v>
      </c>
      <c r="K15" s="87"/>
      <c r="L15" s="59">
        <v>4111.43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8" t="s">
        <v>25</v>
      </c>
      <c r="G20" s="109"/>
      <c r="H20" s="108" t="s">
        <v>26</v>
      </c>
      <c r="I20" s="112"/>
      <c r="J20" s="112"/>
      <c r="K20" s="109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0"/>
      <c r="G21" s="111"/>
      <c r="H21" s="113" t="s">
        <v>29</v>
      </c>
      <c r="I21" s="114"/>
      <c r="J21" s="113" t="s">
        <v>30</v>
      </c>
      <c r="K21" s="114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7" t="s">
        <v>111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</row>
    <row r="25" spans="1:23" ht="19.350000000000001" customHeight="1" x14ac:dyDescent="0.25">
      <c r="A25" s="127" t="s">
        <v>112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23" s="29" customFormat="1" ht="22.8" x14ac:dyDescent="0.25">
      <c r="A26" s="149">
        <v>1</v>
      </c>
      <c r="B26" s="150" t="s">
        <v>113</v>
      </c>
      <c r="C26" s="131" t="s">
        <v>114</v>
      </c>
      <c r="D26" s="151" t="s">
        <v>115</v>
      </c>
      <c r="E26" s="152">
        <v>4.75</v>
      </c>
      <c r="F26" s="133" t="s">
        <v>116</v>
      </c>
      <c r="G26" s="133">
        <v>46.84</v>
      </c>
      <c r="H26" s="153"/>
      <c r="I26" s="153"/>
      <c r="J26" s="133" t="s">
        <v>117</v>
      </c>
      <c r="K26" s="133">
        <v>516.23</v>
      </c>
      <c r="L26" s="154"/>
      <c r="M26" s="153">
        <f>IF(ISNUMBER(K26/G26),IF(NOT(K26/G26=0),K26/G26, " "), " ")</f>
        <v>11.021135781383432</v>
      </c>
      <c r="N26" s="151"/>
    </row>
    <row r="27" spans="1:23" s="29" customFormat="1" ht="22.8" x14ac:dyDescent="0.25">
      <c r="A27" s="149">
        <v>2</v>
      </c>
      <c r="B27" s="150" t="s">
        <v>118</v>
      </c>
      <c r="C27" s="131" t="s">
        <v>119</v>
      </c>
      <c r="D27" s="151" t="s">
        <v>115</v>
      </c>
      <c r="E27" s="152">
        <v>0.85</v>
      </c>
      <c r="F27" s="133" t="s">
        <v>120</v>
      </c>
      <c r="G27" s="133">
        <v>9.16</v>
      </c>
      <c r="H27" s="153"/>
      <c r="I27" s="153"/>
      <c r="J27" s="133" t="s">
        <v>121</v>
      </c>
      <c r="K27" s="133">
        <v>101.03</v>
      </c>
      <c r="L27" s="154"/>
      <c r="M27" s="153">
        <f>IF(ISNUMBER(K27/G27),IF(NOT(K27/G27=0),K27/G27, " "), " ")</f>
        <v>11.029475982532752</v>
      </c>
      <c r="N27" s="151"/>
    </row>
    <row r="28" spans="1:23" s="29" customFormat="1" ht="22.8" x14ac:dyDescent="0.25">
      <c r="A28" s="149">
        <v>3</v>
      </c>
      <c r="B28" s="150" t="s">
        <v>122</v>
      </c>
      <c r="C28" s="131" t="s">
        <v>123</v>
      </c>
      <c r="D28" s="151" t="s">
        <v>115</v>
      </c>
      <c r="E28" s="152">
        <v>0.48</v>
      </c>
      <c r="F28" s="133" t="s">
        <v>124</v>
      </c>
      <c r="G28" s="133">
        <v>5.51</v>
      </c>
      <c r="H28" s="153"/>
      <c r="I28" s="153"/>
      <c r="J28" s="133" t="s">
        <v>125</v>
      </c>
      <c r="K28" s="133">
        <v>60.66</v>
      </c>
      <c r="L28" s="154"/>
      <c r="M28" s="153">
        <f>IF(ISNUMBER(K28/G28),IF(NOT(K28/G28=0),K28/G28, " "), " ")</f>
        <v>11.00907441016334</v>
      </c>
      <c r="N28" s="151"/>
    </row>
    <row r="29" spans="1:23" s="29" customFormat="1" ht="22.8" x14ac:dyDescent="0.25">
      <c r="A29" s="149">
        <v>4</v>
      </c>
      <c r="B29" s="150" t="s">
        <v>126</v>
      </c>
      <c r="C29" s="131" t="s">
        <v>127</v>
      </c>
      <c r="D29" s="151" t="s">
        <v>115</v>
      </c>
      <c r="E29" s="152">
        <v>25.61</v>
      </c>
      <c r="F29" s="133" t="s">
        <v>128</v>
      </c>
      <c r="G29" s="133">
        <v>311.42</v>
      </c>
      <c r="H29" s="153"/>
      <c r="I29" s="153"/>
      <c r="J29" s="133" t="s">
        <v>129</v>
      </c>
      <c r="K29" s="133">
        <v>3431.99</v>
      </c>
      <c r="L29" s="154"/>
      <c r="M29" s="153">
        <f>IF(ISNUMBER(K29/G29),IF(NOT(K29/G29=0),K29/G29, " "), " ")</f>
        <v>11.020454691413525</v>
      </c>
      <c r="N29" s="151"/>
    </row>
    <row r="30" spans="1:23" ht="19.350000000000001" customHeight="1" x14ac:dyDescent="0.25">
      <c r="A30" s="127" t="s">
        <v>130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</row>
    <row r="31" spans="1:23" ht="45.6" x14ac:dyDescent="0.25">
      <c r="A31" s="149">
        <v>5</v>
      </c>
      <c r="B31" s="150" t="s">
        <v>131</v>
      </c>
      <c r="C31" s="131" t="s">
        <v>132</v>
      </c>
      <c r="D31" s="151" t="s">
        <v>133</v>
      </c>
      <c r="E31" s="152">
        <v>1.2</v>
      </c>
      <c r="F31" s="133" t="s">
        <v>134</v>
      </c>
      <c r="G31" s="133">
        <v>35.4</v>
      </c>
      <c r="H31" s="153">
        <v>58.8</v>
      </c>
      <c r="I31" s="153">
        <v>70.56</v>
      </c>
      <c r="J31" s="133" t="s">
        <v>135</v>
      </c>
      <c r="K31" s="133">
        <v>72.180000000000007</v>
      </c>
      <c r="L31" s="154"/>
      <c r="M31" s="153">
        <f>IF(ISNUMBER(K31/G31),IF(NOT(K31/G31=0),K31/G31, " "), " ")</f>
        <v>2.0389830508474578</v>
      </c>
      <c r="N31" s="151" t="s">
        <v>136</v>
      </c>
    </row>
    <row r="32" spans="1:23" ht="22.8" x14ac:dyDescent="0.25">
      <c r="A32" s="149">
        <v>6</v>
      </c>
      <c r="B32" s="150" t="s">
        <v>137</v>
      </c>
      <c r="C32" s="131" t="s">
        <v>138</v>
      </c>
      <c r="D32" s="151" t="s">
        <v>139</v>
      </c>
      <c r="E32" s="152">
        <v>2</v>
      </c>
      <c r="F32" s="133" t="s">
        <v>140</v>
      </c>
      <c r="G32" s="133">
        <v>12.54</v>
      </c>
      <c r="H32" s="153">
        <v>22.83</v>
      </c>
      <c r="I32" s="153">
        <v>45.66</v>
      </c>
      <c r="J32" s="133" t="s">
        <v>141</v>
      </c>
      <c r="K32" s="133">
        <v>46.6</v>
      </c>
      <c r="L32" s="154"/>
      <c r="M32" s="153">
        <f>IF(ISNUMBER(K32/G32),IF(NOT(K32/G32=0),K32/G32, " "), " ")</f>
        <v>3.7161084529505586</v>
      </c>
      <c r="N32" s="151" t="s">
        <v>142</v>
      </c>
    </row>
    <row r="33" spans="1:14" ht="22.8" x14ac:dyDescent="0.25">
      <c r="A33" s="155">
        <v>7</v>
      </c>
      <c r="B33" s="156" t="s">
        <v>143</v>
      </c>
      <c r="C33" s="137" t="s">
        <v>144</v>
      </c>
      <c r="D33" s="157" t="s">
        <v>139</v>
      </c>
      <c r="E33" s="158">
        <v>12</v>
      </c>
      <c r="F33" s="139" t="s">
        <v>145</v>
      </c>
      <c r="G33" s="139">
        <v>51.12</v>
      </c>
      <c r="H33" s="159">
        <v>13.42</v>
      </c>
      <c r="I33" s="159">
        <v>161.04</v>
      </c>
      <c r="J33" s="139" t="s">
        <v>146</v>
      </c>
      <c r="K33" s="139">
        <v>164.52</v>
      </c>
      <c r="L33" s="160"/>
      <c r="M33" s="159">
        <f>IF(ISNUMBER(K33/G33),IF(NOT(K33/G33=0),K33/G33, " "), " ")</f>
        <v>3.21830985915493</v>
      </c>
      <c r="N33" s="157" t="s">
        <v>147</v>
      </c>
    </row>
    <row r="34" spans="1:14" x14ac:dyDescent="0.25">
      <c r="A34" s="141" t="s">
        <v>99</v>
      </c>
      <c r="B34" s="142"/>
      <c r="C34" s="142"/>
      <c r="D34" s="142"/>
      <c r="E34" s="142"/>
      <c r="F34" s="142"/>
      <c r="G34" s="161">
        <v>472.13</v>
      </c>
      <c r="H34" s="162"/>
      <c r="I34" s="162"/>
      <c r="J34" s="162"/>
      <c r="K34" s="161">
        <v>4394.7299999999996</v>
      </c>
      <c r="L34" s="163"/>
      <c r="M34" s="161">
        <f ca="1">IF(ISNUMBER(INDIRECT("K" &amp; ROW())/INDIRECT("G" &amp; ROW())),INDIRECT("K" &amp; ROW())/INDIRECT("G" &amp; ROW()), " ")</f>
        <v>9.3083049160188924</v>
      </c>
      <c r="N34" s="143" t="s">
        <v>148</v>
      </c>
    </row>
    <row r="35" spans="1:14" x14ac:dyDescent="0.25">
      <c r="A35" s="141" t="s">
        <v>102</v>
      </c>
      <c r="B35" s="142"/>
      <c r="C35" s="142"/>
      <c r="D35" s="142"/>
      <c r="E35" s="142"/>
      <c r="F35" s="142"/>
      <c r="G35" s="161"/>
      <c r="H35" s="162"/>
      <c r="I35" s="162"/>
      <c r="J35" s="162"/>
      <c r="K35" s="161"/>
      <c r="L35" s="163"/>
      <c r="M35" s="161" t="str">
        <f ca="1">IF(ISNUMBER(INDIRECT("K" &amp; ROW())/INDIRECT("G" &amp; ROW())),INDIRECT("K" &amp; ROW())/INDIRECT("G" &amp; ROW()), " ")</f>
        <v xml:space="preserve"> </v>
      </c>
      <c r="N35" s="143" t="s">
        <v>148</v>
      </c>
    </row>
    <row r="36" spans="1:14" x14ac:dyDescent="0.25">
      <c r="A36" s="141" t="s">
        <v>103</v>
      </c>
      <c r="B36" s="142"/>
      <c r="C36" s="142"/>
      <c r="D36" s="142"/>
      <c r="E36" s="142"/>
      <c r="F36" s="142"/>
      <c r="G36" s="161">
        <v>373.07</v>
      </c>
      <c r="H36" s="162"/>
      <c r="I36" s="162"/>
      <c r="J36" s="162"/>
      <c r="K36" s="161">
        <v>4111.43</v>
      </c>
      <c r="L36" s="163"/>
      <c r="M36" s="161">
        <f ca="1">IF(ISNUMBER(INDIRECT("K" &amp; ROW())/INDIRECT("G" &amp; ROW())),INDIRECT("K" &amp; ROW())/INDIRECT("G" &amp; ROW()), " ")</f>
        <v>11.020532339775379</v>
      </c>
      <c r="N36" s="143" t="s">
        <v>148</v>
      </c>
    </row>
    <row r="37" spans="1:14" x14ac:dyDescent="0.25">
      <c r="A37" s="141" t="s">
        <v>104</v>
      </c>
      <c r="B37" s="142"/>
      <c r="C37" s="142"/>
      <c r="D37" s="142"/>
      <c r="E37" s="142"/>
      <c r="F37" s="142"/>
      <c r="G37" s="161">
        <v>99.06</v>
      </c>
      <c r="H37" s="162"/>
      <c r="I37" s="162"/>
      <c r="J37" s="162"/>
      <c r="K37" s="161">
        <v>283.3</v>
      </c>
      <c r="L37" s="163"/>
      <c r="M37" s="161">
        <f ca="1">IF(ISNUMBER(INDIRECT("K" &amp; ROW())/INDIRECT("G" &amp; ROW())),INDIRECT("K" &amp; ROW())/INDIRECT("G" &amp; ROW()), " ")</f>
        <v>2.8598828992529781</v>
      </c>
      <c r="N37" s="143" t="s">
        <v>148</v>
      </c>
    </row>
    <row r="38" spans="1:14" x14ac:dyDescent="0.25">
      <c r="A38" s="144" t="s">
        <v>105</v>
      </c>
      <c r="B38" s="145"/>
      <c r="C38" s="145"/>
      <c r="D38" s="145"/>
      <c r="E38" s="145"/>
      <c r="F38" s="145"/>
      <c r="G38" s="164">
        <v>317.11</v>
      </c>
      <c r="H38" s="165"/>
      <c r="I38" s="165"/>
      <c r="J38" s="165"/>
      <c r="K38" s="164">
        <v>3494.72</v>
      </c>
      <c r="L38" s="166"/>
      <c r="M38" s="164">
        <f ca="1">IF(ISNUMBER(INDIRECT("K" &amp; ROW())/INDIRECT("G" &amp; ROW())),INDIRECT("K" &amp; ROW())/INDIRECT("G" &amp; ROW()), " ")</f>
        <v>11.020529153921352</v>
      </c>
      <c r="N38" s="146" t="s">
        <v>148</v>
      </c>
    </row>
    <row r="39" spans="1:14" x14ac:dyDescent="0.25">
      <c r="A39" s="144" t="s">
        <v>106</v>
      </c>
      <c r="B39" s="145"/>
      <c r="C39" s="145"/>
      <c r="D39" s="145"/>
      <c r="E39" s="145"/>
      <c r="F39" s="145"/>
      <c r="G39" s="164">
        <v>242.5</v>
      </c>
      <c r="H39" s="165"/>
      <c r="I39" s="165"/>
      <c r="J39" s="165"/>
      <c r="K39" s="164">
        <v>2672.43</v>
      </c>
      <c r="L39" s="166"/>
      <c r="M39" s="164">
        <f ca="1">IF(ISNUMBER(INDIRECT("K" &amp; ROW())/INDIRECT("G" &amp; ROW())),INDIRECT("K" &amp; ROW())/INDIRECT("G" &amp; ROW()), " ")</f>
        <v>11.020329896907215</v>
      </c>
      <c r="N39" s="146" t="s">
        <v>148</v>
      </c>
    </row>
    <row r="40" spans="1:14" x14ac:dyDescent="0.25">
      <c r="A40" s="144" t="s">
        <v>107</v>
      </c>
      <c r="B40" s="145"/>
      <c r="C40" s="145"/>
      <c r="D40" s="145"/>
      <c r="E40" s="145"/>
      <c r="F40" s="145"/>
      <c r="G40" s="164"/>
      <c r="H40" s="165"/>
      <c r="I40" s="165"/>
      <c r="J40" s="165"/>
      <c r="K40" s="164"/>
      <c r="L40" s="166"/>
      <c r="M40" s="164" t="str">
        <f ca="1">IF(ISNUMBER(INDIRECT("K" &amp; ROW())/INDIRECT("G" &amp; ROW())),INDIRECT("K" &amp; ROW())/INDIRECT("G" &amp; ROW()), " ")</f>
        <v xml:space="preserve"> </v>
      </c>
      <c r="N40" s="146" t="s">
        <v>148</v>
      </c>
    </row>
    <row r="41" spans="1:14" x14ac:dyDescent="0.25">
      <c r="A41" s="141" t="s">
        <v>108</v>
      </c>
      <c r="B41" s="142"/>
      <c r="C41" s="142"/>
      <c r="D41" s="142"/>
      <c r="E41" s="142"/>
      <c r="F41" s="142"/>
      <c r="G41" s="161">
        <v>1031.74</v>
      </c>
      <c r="H41" s="162"/>
      <c r="I41" s="162"/>
      <c r="J41" s="162"/>
      <c r="K41" s="161">
        <v>10561.88</v>
      </c>
      <c r="L41" s="163"/>
      <c r="M41" s="161">
        <f ca="1">IF(ISNUMBER(INDIRECT("K" &amp; ROW())/INDIRECT("G" &amp; ROW())),INDIRECT("K" &amp; ROW())/INDIRECT("G" &amp; ROW()), " ")</f>
        <v>10.236958923759861</v>
      </c>
      <c r="N41" s="143" t="s">
        <v>148</v>
      </c>
    </row>
    <row r="42" spans="1:14" x14ac:dyDescent="0.25">
      <c r="A42" s="141" t="s">
        <v>109</v>
      </c>
      <c r="B42" s="142"/>
      <c r="C42" s="142"/>
      <c r="D42" s="142"/>
      <c r="E42" s="142"/>
      <c r="F42" s="142"/>
      <c r="G42" s="161">
        <v>1031.74</v>
      </c>
      <c r="H42" s="162"/>
      <c r="I42" s="162"/>
      <c r="J42" s="162"/>
      <c r="K42" s="161">
        <v>10561.88</v>
      </c>
      <c r="L42" s="163"/>
      <c r="M42" s="161">
        <f ca="1">IF(ISNUMBER(INDIRECT("K" &amp; ROW())/INDIRECT("G" &amp; ROW())),INDIRECT("K" &amp; ROW())/INDIRECT("G" &amp; ROW()), " ")</f>
        <v>10.236958923759861</v>
      </c>
      <c r="N42" s="143" t="s">
        <v>148</v>
      </c>
    </row>
    <row r="43" spans="1:14" x14ac:dyDescent="0.25">
      <c r="A43" s="144" t="s">
        <v>110</v>
      </c>
      <c r="B43" s="145"/>
      <c r="C43" s="145"/>
      <c r="D43" s="145"/>
      <c r="E43" s="145"/>
      <c r="F43" s="145"/>
      <c r="G43" s="164">
        <v>1031.74</v>
      </c>
      <c r="H43" s="165"/>
      <c r="I43" s="165"/>
      <c r="J43" s="165"/>
      <c r="K43" s="164">
        <v>10561.88</v>
      </c>
      <c r="L43" s="166"/>
      <c r="M43" s="164">
        <f ca="1">IF(ISNUMBER(INDIRECT("K" &amp; ROW())/INDIRECT("G" &amp; ROW())),INDIRECT("K" &amp; ROW())/INDIRECT("G" &amp; ROW()), " ")</f>
        <v>10.236958923759861</v>
      </c>
      <c r="N43" s="146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2015-03-19T09:46:07Z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