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4"/>
  <c r="M35"/>
  <c r="M37"/>
  <c r="M38"/>
  <c r="M39"/>
  <c r="M40"/>
  <c r="M41"/>
  <c r="M42"/>
  <c r="M43"/>
  <c r="M44"/>
  <c r="M45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8"/>
  <c r="M89"/>
  <c r="J15"/>
  <c r="G15"/>
  <c r="J13"/>
  <c r="G13"/>
  <c r="J12"/>
  <c r="G12"/>
  <c r="J11"/>
  <c r="G11"/>
  <c r="K31" i="8"/>
  <c r="H31"/>
  <c r="K29"/>
  <c r="H29"/>
  <c r="K28"/>
  <c r="H28"/>
  <c r="K27"/>
  <c r="H27"/>
  <c r="K106"/>
  <c r="K105"/>
  <c r="H106"/>
  <c r="H105"/>
  <c r="J14" i="16"/>
  <c r="G14"/>
  <c r="K30" i="8"/>
  <c r="H30"/>
  <c r="A18" i="16"/>
  <c r="B34" i="8"/>
  <c r="M102" i="16"/>
  <c r="M90"/>
  <c r="M103"/>
  <c r="M101"/>
  <c r="M110"/>
  <c r="M104"/>
  <c r="M106"/>
  <c r="M107"/>
  <c r="M109"/>
  <c r="M100"/>
  <c r="M99"/>
  <c r="M97"/>
  <c r="M95"/>
  <c r="M108"/>
  <c r="M94"/>
  <c r="M96"/>
  <c r="M105"/>
  <c r="M91"/>
  <c r="M93"/>
  <c r="M92"/>
  <c r="M98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<sst xmlns="http://schemas.openxmlformats.org/spreadsheetml/2006/main" count="794" uniqueCount="543">
  <si>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</si>
  <si>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</si>
  <si>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</si>
  <si>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</si>
  <si>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</si>
  <si>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</si>
  <si>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</si>
  <si>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</si>
  <si>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</si>
  <si>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</si>
  <si>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</si>
  <si>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</si>
  <si>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</si>
  <si>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</si>
  <si>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</si>
  <si>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</si>
  <si>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</si>
  <si>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</si>
  <si>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</si>
  <si>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</si>
  <si>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</si>
  <si>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</si>
  <si>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</si>
  <si>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</si>
  <si>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</si>
  <si>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</si>
  <si>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</si>
  <si>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</si>
  <si>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</si>
  <si>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</si>
  <si>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</si>
  <si>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</si>
  <si>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</si>
  <si>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</si>
  <si>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</si>
  <si>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</si>
  <si>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</si>
  <si>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</si>
  <si>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</si>
  <si>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</si>
  <si>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</si>
  <si>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</si>
  <si>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</si>
  <si>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</si>
  <si>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</si>
  <si>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</si>
  <si>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</si>
  <si>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</si>
  <si>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</si>
  <si>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</si>
  <si>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</si>
  <si>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</si>
  <si>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</si>
  <si>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</si>
  <si>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</si>
  <si>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</si>
  <si>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</si>
  <si>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</si>
  <si>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</si>
  <si>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</si>
  <si>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</si>
  <si>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</si>
  <si>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</si>
  <si>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</si>
  <si>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01.12.2014</t>
  </si>
  <si>
    <t>01.01.2014</t>
  </si>
  <si>
    <t>31.01.2014</t>
  </si>
  <si>
    <t>на Цветная,2</t>
  </si>
  <si>
    <t>Сдал:  _________________ //</t>
  </si>
  <si>
    <t>Принял:  _________________ //</t>
  </si>
  <si>
    <t>Раздел 1. ЯНВАРЬ</t>
  </si>
  <si>
    <t>кв.3 10.01.2014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</si>
  <si>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</si>
  <si>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0,02
88
48</t>
  </si>
  <si>
    <t>2225,28
_____
2927,89</t>
  </si>
  <si>
    <t>105
46
27</t>
  </si>
  <si>
    <t>45
_____
58</t>
  </si>
  <si>
    <t>618
431
235</t>
  </si>
  <si>
    <t>490
_____
120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</si>
  <si>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</si>
  <si>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</si>
  <si>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</si>
  <si>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</si>
  <si>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18
11
7</t>
  </si>
  <si>
    <t>ТСЦ-507-3287
Тройник полипропиленовый соединительный диаметром 25 мм
шт.</t>
  </si>
  <si>
    <t>1
63
40</t>
  </si>
  <si>
    <t xml:space="preserve">
_____
2,82</t>
  </si>
  <si>
    <t xml:space="preserve">
_____
3</t>
  </si>
  <si>
    <t xml:space="preserve">
_____
8</t>
  </si>
  <si>
    <t>М</t>
  </si>
  <si>
    <t>ТСЦ-507-5074
Муфта полипропиленовая комбинированная, с внутренней резьбой, разъемная диаметром 20х1/2"
шт.</t>
  </si>
  <si>
    <t>3
63
40</t>
  </si>
  <si>
    <t xml:space="preserve">
_____
12,46</t>
  </si>
  <si>
    <t xml:space="preserve">
_____
37</t>
  </si>
  <si>
    <t xml:space="preserve">
_____
88</t>
  </si>
  <si>
    <t>Раздел 2. ФЕВРАЛЬ</t>
  </si>
  <si>
    <t>кв.5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</si>
  <si>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</si>
  <si>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</si>
  <si>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</si>
  <si>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</si>
  <si>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</si>
  <si>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</si>
  <si>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</si>
  <si>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</si>
  <si>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</si>
  <si>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</si>
  <si>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</si>
  <si>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</si>
  <si>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</si>
  <si>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</si>
  <si>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</si>
  <si>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</si>
  <si>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</si>
  <si>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ТСЦ-103-0110
Муфты прямые длинные из ковкого чугуна с цилиндрической резьбой максимальным условным проходом: 20 мм
10 шт.</t>
  </si>
  <si>
    <t>0,4
88
48</t>
  </si>
  <si>
    <t xml:space="preserve">
_____
50,3</t>
  </si>
  <si>
    <t xml:space="preserve">
_____
20</t>
  </si>
  <si>
    <t xml:space="preserve">
_____
54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</si>
  <si>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</si>
  <si>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0,005
88
48</t>
  </si>
  <si>
    <t>1243,2
_____
3595,9</t>
  </si>
  <si>
    <t>174,53
_____
4,21</t>
  </si>
  <si>
    <t>25
6
4</t>
  </si>
  <si>
    <t>6
_____
18</t>
  </si>
  <si>
    <t>134
60
33</t>
  </si>
  <si>
    <t>68
_____
61</t>
  </si>
  <si>
    <t>Раздел 3. ОкТЯБРЬ</t>
  </si>
  <si>
    <t>Утепление труб</t>
  </si>
  <si>
    <t>ТЕР26-01-054-01
Обертывание поверхности изоляции рулонными материалами насухо с проклейкой швов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поверхности покрытия изоляции
НР 77%=100%*(0.9*0.85) от ФОТ
СП 48%=70%*(0.85*0.8) от ФОТ</t>
  </si>
  <si>
    <t>0,083
77
48</t>
  </si>
  <si>
    <t>401,6
_____
630,91</t>
  </si>
  <si>
    <t>92
30
20</t>
  </si>
  <si>
    <t>33
_____
53</t>
  </si>
  <si>
    <t>655
283
176</t>
  </si>
  <si>
    <t>367
_____
256</t>
  </si>
  <si>
    <t>ТСЦ-101-3402
Прим. велотерм
м2</t>
  </si>
  <si>
    <t>8,3
77
48</t>
  </si>
  <si>
    <t xml:space="preserve">
_____
62,71</t>
  </si>
  <si>
    <t xml:space="preserve">
_____
520</t>
  </si>
  <si>
    <t xml:space="preserve">
_____
1692</t>
  </si>
  <si>
    <t>Раздел 4. НОЯБРЬ</t>
  </si>
  <si>
    <t>Подъезд1,2</t>
  </si>
  <si>
    <t>ТЕРр61-26-1
Перетирка штукатурки: внутренних помещений
100 м2 перетертой поверхности
НР 67%=79%*0.85 от ФОТ
СП 40%=50%*0.8 от ФОТ</t>
  </si>
  <si>
    <t>0,11
67
40</t>
  </si>
  <si>
    <t>306,52
_____
21,86</t>
  </si>
  <si>
    <t>3,37
_____
1,4</t>
  </si>
  <si>
    <t>36
27
17</t>
  </si>
  <si>
    <t>34
_____
2</t>
  </si>
  <si>
    <t>385
251
150</t>
  </si>
  <si>
    <t>372
_____
11</t>
  </si>
  <si>
    <t>2
_____
2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</si>
  <si>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</si>
  <si>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0,5
68
40</t>
  </si>
  <si>
    <t>147,72
_____
26,66</t>
  </si>
  <si>
    <t>6,47
_____
1,4</t>
  </si>
  <si>
    <t>90
60
38</t>
  </si>
  <si>
    <t>74
_____
13</t>
  </si>
  <si>
    <t>3
_____
1</t>
  </si>
  <si>
    <t>910
559
329</t>
  </si>
  <si>
    <t>814
_____
80</t>
  </si>
  <si>
    <t>16
_____
8</t>
  </si>
  <si>
    <t>ТЕРр57-5-2
Смена досок в полах до 3 шт. в одном месте
100 м досок
НР 68%=80%*0.85 от ФОТ
СП 54%=68%*0.8 от ФОТ</t>
  </si>
  <si>
    <t>0,01
68
54</t>
  </si>
  <si>
    <t>631,71
_____
1154,57</t>
  </si>
  <si>
    <t>48,38
_____
9,81</t>
  </si>
  <si>
    <t>18
5
4</t>
  </si>
  <si>
    <t>6
_____
12</t>
  </si>
  <si>
    <t>134
48
38</t>
  </si>
  <si>
    <t>70
_____
62</t>
  </si>
  <si>
    <t>2
_____
1</t>
  </si>
  <si>
    <t>ТЕРр59-2-1
Разборка деревянных чердачных лестниц
100 м марша
НР 65%=76%*0.85 от ФОТ
СП 48%=60%*0.8 от ФОТ</t>
  </si>
  <si>
    <t>0,02
65
48</t>
  </si>
  <si>
    <t>11
8
7</t>
  </si>
  <si>
    <t>119
77
57</t>
  </si>
  <si>
    <t>ТЕР10-01-052-02
Устройство: внутриквартирных лестниц без подшивки
1 м2 горизонтальной проекции
НР 90%=118%*(0.9*0.85) от ФОТ
СП 43%=63%*(0.85*0.8) от ФОТ</t>
  </si>
  <si>
    <t>1,2
90
43</t>
  </si>
  <si>
    <t>49,61
_____
290,1</t>
  </si>
  <si>
    <t>415
64
32</t>
  </si>
  <si>
    <t>60
_____
348</t>
  </si>
  <si>
    <t>2807
590
282</t>
  </si>
  <si>
    <t>656
_____
2110</t>
  </si>
  <si>
    <t>Раздел 5. ДЕКАБРЬ</t>
  </si>
  <si>
    <t>Ремонт подъезда</t>
  </si>
  <si>
    <t>0,21
67
40</t>
  </si>
  <si>
    <t>70
51
32</t>
  </si>
  <si>
    <t>64
_____
5</t>
  </si>
  <si>
    <t>734
477
285</t>
  </si>
  <si>
    <t>709
_____
22</t>
  </si>
  <si>
    <t>3
_____
3</t>
  </si>
  <si>
    <t>1
68
40</t>
  </si>
  <si>
    <t>181
119
75</t>
  </si>
  <si>
    <t>148
_____
27</t>
  </si>
  <si>
    <t>6
_____
1</t>
  </si>
  <si>
    <t>1820
1118
658</t>
  </si>
  <si>
    <t>1629
_____
158</t>
  </si>
  <si>
    <t>33
_____
15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</si>
  <si>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</si>
  <si>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1,2
68
40</t>
  </si>
  <si>
    <t>558,99
_____
777,73</t>
  </si>
  <si>
    <t>9,57
_____
1,4</t>
  </si>
  <si>
    <t>1616
538
337</t>
  </si>
  <si>
    <t>671
_____
934</t>
  </si>
  <si>
    <t>11
_____
2</t>
  </si>
  <si>
    <t>10243
5039
2964</t>
  </si>
  <si>
    <t>7392
_____
2791</t>
  </si>
  <si>
    <t>60
_____
19</t>
  </si>
  <si>
    <t>0,072
68
54</t>
  </si>
  <si>
    <t>132
37
31</t>
  </si>
  <si>
    <t>45
_____
84</t>
  </si>
  <si>
    <t>967
346
275</t>
  </si>
  <si>
    <t>501
_____
448</t>
  </si>
  <si>
    <t>18
_____
8</t>
  </si>
  <si>
    <t>ТЕРр56-15-2
Ремонт дверных полотен со сменой брусков обвязки: горизонтальных на 2 сопряжения нижних
100 брусков
НР 70%=82%*0.85 от ФОТ
СП 50%=62%*0.8 от ФОТ</t>
  </si>
  <si>
    <t>0,02
70
50</t>
  </si>
  <si>
    <t>3206,96
_____
590,78</t>
  </si>
  <si>
    <t>77
52
40</t>
  </si>
  <si>
    <t>64
_____
12</t>
  </si>
  <si>
    <t>777
495
354</t>
  </si>
  <si>
    <t>707
_____
65</t>
  </si>
  <si>
    <t>ТЕРр62-18-1
Окраска масляными составами: деревянных поручней
100 м2 окрашиваемой поверхности
2 073,91 = 2 138,28 - 0,0022 x 29 260,00
НР 68%=80%*0.85 от ФОТ
СП 40%=50%*0.8 от ФОТ</t>
  </si>
  <si>
    <t>0,85
68
40</t>
  </si>
  <si>
    <t>1435,4
_____
628,94</t>
  </si>
  <si>
    <t>1763
977
611</t>
  </si>
  <si>
    <t>1220
_____
535</t>
  </si>
  <si>
    <t>8
_____
1</t>
  </si>
  <si>
    <t>15188
9155
5385</t>
  </si>
  <si>
    <t>13450
_____
1696</t>
  </si>
  <si>
    <t>42
_____
13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</si>
  <si>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68%=80%*0.85 от ФОТ
СП 40%=50%*0.8 от ФОТ</t>
  </si>
  <si>
    <t>0,15
68
40</t>
  </si>
  <si>
    <t>1536,44
_____
975,32</t>
  </si>
  <si>
    <t>378
184
115</t>
  </si>
  <si>
    <t>230
_____
147</t>
  </si>
  <si>
    <t>2957
1729
1017</t>
  </si>
  <si>
    <t>2540
_____
410</t>
  </si>
  <si>
    <t>7
_____
2</t>
  </si>
  <si>
    <t>ТЕРр62-11-6
Улучшенная масляная окраска ранее окрашенных полов: за два раза с расчисткой старой краски более 35%
100 м2 окрашиваемой поверхности
НР 68%=80%*0.85 от ФОТ
СП 40%=50%*0.8 от ФОТ</t>
  </si>
  <si>
    <t>0,49
68
40</t>
  </si>
  <si>
    <t>606,28
_____
971,83</t>
  </si>
  <si>
    <t>778
238
149</t>
  </si>
  <si>
    <t>297
_____
476</t>
  </si>
  <si>
    <t>5
_____
1</t>
  </si>
  <si>
    <t>4692
2232
1313</t>
  </si>
  <si>
    <t>3274
_____
1394</t>
  </si>
  <si>
    <t>24
_____
8</t>
  </si>
  <si>
    <t>кв.2</t>
  </si>
  <si>
    <t>Итого прямые затраты по акту</t>
  </si>
  <si>
    <t>4017
_____
4768</t>
  </si>
  <si>
    <t>71
_____
10</t>
  </si>
  <si>
    <t>44278
_____
15882</t>
  </si>
  <si>
    <t>386
_____
108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</si>
  <si>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</si>
  <si>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</si>
  <si>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</si>
  <si>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</si>
  <si>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</si>
  <si>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</si>
  <si>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</si>
  <si>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</si>
  <si>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</si>
  <si>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</si>
  <si>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Теплоизоляционные работы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</si>
  <si>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</si>
  <si>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</si>
  <si>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Полы (ремонтно-строительные)</t>
  </si>
  <si>
    <t xml:space="preserve">    Лестницы, крыльца (ремонтно-строительные)</t>
  </si>
  <si>
    <t xml:space="preserve">    Деревянные конструкции</t>
  </si>
  <si>
    <t xml:space="preserve">    Проемы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</si>
  <si>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</si>
  <si>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</si>
  <si>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</si>
  <si>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</si>
  <si>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</si>
  <si>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1-2-2</t>
  </si>
  <si>
    <t>Затраты труда рабочих (ср 2,2)</t>
  </si>
  <si>
    <t xml:space="preserve">чел.час
</t>
  </si>
  <si>
    <t xml:space="preserve">10,04
</t>
  </si>
  <si>
    <t xml:space="preserve">110,69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</si>
  <si>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</si>
  <si>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</si>
  <si>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</si>
  <si>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</si>
  <si>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</si>
  <si>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</si>
  <si>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</si>
  <si>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</si>
  <si>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</si>
  <si>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</si>
  <si>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</si>
  <si>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</si>
  <si>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</si>
  <si>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</si>
  <si>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</si>
  <si>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</si>
  <si>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</si>
  <si>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</si>
  <si>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</si>
  <si>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</si>
  <si>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</si>
  <si>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</si>
  <si>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</si>
  <si>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</si>
  <si>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</si>
  <si>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</si>
  <si>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</si>
  <si>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</si>
  <si>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</si>
  <si>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</si>
  <si>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</si>
  <si>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</si>
  <si>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</si>
  <si>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</si>
  <si>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</si>
  <si>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</si>
  <si>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</si>
  <si>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</si>
  <si>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</si>
  <si>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</si>
  <si>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</si>
  <si>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</si>
  <si>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</si>
  <si>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</si>
  <si>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</si>
  <si>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</si>
  <si>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</si>
  <si>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</si>
  <si>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</si>
  <si>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</si>
  <si>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</si>
  <si>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</si>
  <si>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</si>
  <si>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Котлы битумные: передвижные 400 л</t>
  </si>
  <si>
    <t xml:space="preserve">32,24
</t>
  </si>
  <si>
    <t xml:space="preserve">100
</t>
  </si>
  <si>
    <t>Дрели: электрические</t>
  </si>
  <si>
    <t xml:space="preserve">2,32
</t>
  </si>
  <si>
    <t xml:space="preserve">11
</t>
  </si>
  <si>
    <t>Установки: для изготовления бандажей, диафрагм, пряжек</t>
  </si>
  <si>
    <t xml:space="preserve">1,99
</t>
  </si>
  <si>
    <t xml:space="preserve">12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</si>
  <si>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</si>
  <si>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</si>
  <si>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</si>
  <si>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</si>
  <si>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101-0072</t>
  </si>
  <si>
    <t>Битумы нефтяные строительные изоляционные БНИ-IV-3, БНИ-IV, БНИ-V</t>
  </si>
  <si>
    <t xml:space="preserve">т
</t>
  </si>
  <si>
    <t xml:space="preserve">3390
</t>
  </si>
  <si>
    <t xml:space="preserve">18632,61
</t>
  </si>
  <si>
    <t>Среднее (13.02.030,13.02.032)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</si>
  <si>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</si>
  <si>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</si>
  <si>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</si>
  <si>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</si>
  <si>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</si>
  <si>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</si>
  <si>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</si>
  <si>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</si>
  <si>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</si>
  <si>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</si>
  <si>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</si>
  <si>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</si>
  <si>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</si>
  <si>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</si>
  <si>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</si>
  <si>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</si>
  <si>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101-0459</t>
  </si>
  <si>
    <t>Краски цветные, готовые к применению для внутренних работ МА-25: для пола желто-коричневая, красно-коричневая</t>
  </si>
  <si>
    <t xml:space="preserve">40682,62
</t>
  </si>
  <si>
    <t>ГК ЕТО №4/1 от 31.01.2014 г., п.112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</si>
  <si>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</si>
  <si>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</si>
  <si>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</si>
  <si>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</si>
  <si>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</si>
  <si>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101-0540</t>
  </si>
  <si>
    <t>Лента стальная упаковочная, мягкая, нормальной точности 0,7х20-50 мм</t>
  </si>
  <si>
    <t xml:space="preserve">6640
</t>
  </si>
  <si>
    <t xml:space="preserve">39941,55
</t>
  </si>
  <si>
    <t>ГК ЕТО №4/1 от 31.01.2014 г., п.113</t>
  </si>
  <si>
    <t>101-0612</t>
  </si>
  <si>
    <t>Мастика клеящая морозостойкая битумно-масляная МБ-50</t>
  </si>
  <si>
    <t xml:space="preserve">8550
</t>
  </si>
  <si>
    <t xml:space="preserve">30374,38
</t>
  </si>
  <si>
    <t>Среднее (11.02.0645,11.02.079)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</si>
  <si>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</si>
  <si>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</si>
  <si>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</si>
  <si>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</si>
  <si>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</si>
  <si>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</si>
  <si>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</si>
  <si>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</si>
  <si>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</si>
  <si>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</si>
  <si>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</si>
  <si>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</si>
  <si>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</si>
  <si>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</si>
  <si>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</si>
  <si>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</si>
  <si>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</si>
  <si>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</si>
  <si>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</si>
  <si>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</si>
  <si>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</si>
  <si>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</si>
  <si>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</si>
  <si>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</si>
  <si>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</si>
  <si>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</si>
  <si>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</si>
  <si>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</si>
  <si>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</si>
  <si>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</si>
  <si>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</si>
  <si>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</si>
  <si>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</si>
  <si>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</si>
  <si>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</si>
  <si>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</si>
  <si>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</si>
  <si>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</si>
  <si>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</si>
  <si>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</si>
  <si>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</si>
  <si>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</si>
  <si>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</si>
  <si>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</si>
  <si>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</si>
  <si>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</si>
  <si>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</si>
  <si>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102-0024</t>
  </si>
  <si>
    <t>Бруски обрезные хвойных пород длиной: 4-6,5 м, шириной 75-150 мм, толщиной 40-75 мм, II сорта</t>
  </si>
  <si>
    <t xml:space="preserve">1270
</t>
  </si>
  <si>
    <t xml:space="preserve">7890,68
</t>
  </si>
  <si>
    <t>09.01.071</t>
  </si>
  <si>
    <t>102-0032</t>
  </si>
  <si>
    <t>Бруски обрезные хвойных пород длиной: 4-6,5 м, шириной 75-150 мм, толщиной 150 мм и более, II сорта</t>
  </si>
  <si>
    <t xml:space="preserve">1700
</t>
  </si>
  <si>
    <t xml:space="preserve">6281,86
</t>
  </si>
  <si>
    <t>09.01.097</t>
  </si>
  <si>
    <t>102-0052</t>
  </si>
  <si>
    <t>Доски обрезные хвойных пород длиной: 4-6,5 м, шириной 75-150 мм, толщиной 25 мм, II сорта</t>
  </si>
  <si>
    <t xml:space="preserve">978
</t>
  </si>
  <si>
    <t xml:space="preserve">6213,54
</t>
  </si>
  <si>
    <t>ГК ЕТО №4/1 от 31.01.2014 г., п.178</t>
  </si>
  <si>
    <t>102-0060</t>
  </si>
  <si>
    <t>Доски обрезные хвойных пород длиной: 4-6,5 м, шириной 75-150 мм, толщиной 44 мм и более, II сорта</t>
  </si>
  <si>
    <t xml:space="preserve">936
</t>
  </si>
  <si>
    <t xml:space="preserve">6025,86
</t>
  </si>
  <si>
    <t>ГК ЕТО №4/1 от 31.01.2014 г., п.384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</si>
  <si>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</si>
  <si>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</si>
  <si>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</si>
  <si>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</si>
  <si>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</si>
  <si>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</si>
  <si>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</si>
  <si>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107,5
</t>
  </si>
  <si>
    <t>ГК ЕТО №4/1 от 31.01.2014 г., п.183*4.38/1000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</si>
  <si>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</si>
  <si>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</si>
  <si>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</si>
  <si>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</si>
  <si>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</si>
  <si>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</si>
  <si>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</si>
  <si>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</si>
  <si>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</si>
  <si>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</si>
  <si>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113-0079</t>
  </si>
  <si>
    <t>Лак БТ-577</t>
  </si>
  <si>
    <t xml:space="preserve">13990
</t>
  </si>
  <si>
    <t xml:space="preserve">41919,93
</t>
  </si>
  <si>
    <t>14.01.256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</si>
  <si>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</si>
  <si>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</si>
  <si>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</si>
  <si>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</si>
  <si>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</si>
  <si>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</si>
  <si>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</si>
  <si>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</si>
  <si>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</si>
  <si>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</si>
  <si>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</si>
  <si>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</si>
  <si>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</si>
  <si>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</si>
  <si>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</si>
  <si>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</si>
  <si>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</si>
  <si>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</si>
  <si>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</si>
  <si>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</si>
  <si>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</si>
  <si>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</si>
  <si>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</si>
  <si>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</si>
  <si>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</si>
  <si>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</si>
  <si>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</si>
  <si>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</si>
  <si>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</si>
  <si>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</si>
  <si>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</si>
  <si>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</si>
  <si>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</si>
  <si>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</si>
  <si>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</si>
  <si>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</si>
  <si>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</si>
  <si>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</si>
  <si>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</si>
  <si>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ТСЦ-101-3402</t>
  </si>
  <si>
    <t>Прим. велотерм</t>
  </si>
  <si>
    <t xml:space="preserve">62,71
</t>
  </si>
  <si>
    <t xml:space="preserve">203,87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</si>
  <si>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</si>
  <si>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</si>
  <si>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</si>
  <si>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</si>
  <si>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</si>
  <si>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</si>
  <si>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</si>
  <si>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</si>
  <si>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</si>
  <si>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</si>
  <si>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</si>
  <si>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</si>
  <si>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</si>
  <si>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</si>
  <si>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101-9120</t>
  </si>
  <si>
    <t>Материал рулонный</t>
  </si>
  <si>
    <t>509-9900</t>
  </si>
  <si>
    <t>Строительный мусор</t>
  </si>
  <si>
    <t xml:space="preserve"> </t>
  </si>
  <si>
    <t>О ПРИЕМКЕ ВЫПОЛНЕННЫХ РАБОТ за  2014</t>
  </si>
  <si>
    <t>Подрядчик (Субподрядчик) :  ООО "ЭЛЕВКОН"</t>
  </si>
  <si>
    <t>Сдал:  _________________ /Зам ген.директора по технической работе    В.В. Корнеев/</t>
  </si>
  <si>
    <t>Объект : Цветная д№2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</si>
</sst>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24"/>
  <sheetViews>
    <sheetView showGridLines="0" tabSelected="1" topLeftCell="A100" workbookViewId="0">
      <selection activeCell="B22" sqref="B22:V22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540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542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366.29</v>
      </c>
      <c r="X14" s="27">
        <v>366.29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0.7</v>
      </c>
      <c r="X15" s="27">
        <v>0.7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35" t="s">
        <v>39</v>
      </c>
      <c r="I17" s="136"/>
      <c r="J17" s="135" t="s">
        <v>40</v>
      </c>
      <c r="K17" s="136"/>
      <c r="L17" s="113" t="s">
        <v>41</v>
      </c>
      <c r="M17" s="114"/>
      <c r="N17" s="114"/>
      <c r="O17" s="114"/>
      <c r="P17" s="114"/>
      <c r="Q17" s="114"/>
      <c r="R17" s="114"/>
      <c r="S17" s="114"/>
      <c r="T17" s="114"/>
      <c r="U17" s="114"/>
      <c r="V17" s="115"/>
    </row>
    <row r="18" spans="2:27" s="25" customFormat="1">
      <c r="B18" s="30"/>
      <c r="C18" s="29"/>
      <c r="D18" s="29"/>
      <c r="E18" s="29"/>
      <c r="H18" s="137"/>
      <c r="I18" s="138"/>
      <c r="J18" s="137"/>
      <c r="K18" s="13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16">
        <v>1</v>
      </c>
      <c r="I19" s="117"/>
      <c r="J19" s="118" t="s">
        <v>64</v>
      </c>
      <c r="K19" s="119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24" t="s">
        <v>38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</row>
    <row r="22" spans="2:27" s="33" customFormat="1" ht="15.75">
      <c r="B22" s="124" t="s">
        <v>539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</row>
    <row r="23" spans="2:27" s="29" customFormat="1" ht="12">
      <c r="B23" s="125" t="s">
        <v>67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</row>
    <row r="24" spans="2:27" s="34" customFormat="1" ht="12">
      <c r="B24" s="144" t="s">
        <v>4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26" t="s">
        <v>20</v>
      </c>
      <c r="I26" s="127"/>
      <c r="J26" s="128"/>
      <c r="K26" s="126" t="s">
        <v>21</v>
      </c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8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20">
        <f>15176.63/1000</f>
        <v>15.176629999999999</v>
      </c>
      <c r="I27" s="121"/>
      <c r="J27" s="35" t="s">
        <v>6</v>
      </c>
      <c r="K27" s="122">
        <f>113369.3/1000</f>
        <v>113.36930000000001</v>
      </c>
      <c r="L27" s="123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20">
        <f>0/1000</f>
        <v>0</v>
      </c>
      <c r="I28" s="121"/>
      <c r="J28" s="35" t="s">
        <v>6</v>
      </c>
      <c r="K28" s="122">
        <f>0/1000</f>
        <v>0</v>
      </c>
      <c r="L28" s="123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20">
        <f>0/1000</f>
        <v>0</v>
      </c>
      <c r="I29" s="121"/>
      <c r="J29" s="35" t="s">
        <v>6</v>
      </c>
      <c r="K29" s="122">
        <f>0/1000</f>
        <v>0</v>
      </c>
      <c r="L29" s="123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20">
        <f>(W14+W15)/1000</f>
        <v>0.36698999999999998</v>
      </c>
      <c r="I30" s="121"/>
      <c r="J30" s="35" t="s">
        <v>8</v>
      </c>
      <c r="K30" s="122">
        <f>(X14+X15)/1000</f>
        <v>0.36698999999999998</v>
      </c>
      <c r="L30" s="123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4027</v>
      </c>
      <c r="Z30" s="71">
        <v>3253</v>
      </c>
      <c r="AA30" s="71">
        <v>2043</v>
      </c>
    </row>
    <row r="31" spans="2:27">
      <c r="B31" s="25"/>
      <c r="C31" s="25"/>
      <c r="D31" s="25"/>
      <c r="E31" s="28" t="s">
        <v>9</v>
      </c>
      <c r="F31" s="25"/>
      <c r="G31" s="25"/>
      <c r="H31" s="120">
        <f>4027/1000</f>
        <v>4.0270000000000001</v>
      </c>
      <c r="I31" s="121"/>
      <c r="J31" s="35" t="s">
        <v>6</v>
      </c>
      <c r="K31" s="122">
        <f>44386/1000</f>
        <v>44.386000000000003</v>
      </c>
      <c r="L31" s="123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44386</v>
      </c>
      <c r="Z31" s="72">
        <v>30476</v>
      </c>
      <c r="AA31" s="72">
        <v>18013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9" t="s">
        <v>59</v>
      </c>
      <c r="B36" s="130"/>
      <c r="C36" s="133" t="s">
        <v>11</v>
      </c>
      <c r="D36" s="133" t="s">
        <v>12</v>
      </c>
      <c r="E36" s="141" t="s">
        <v>13</v>
      </c>
      <c r="F36" s="142"/>
      <c r="G36" s="143"/>
      <c r="H36" s="141" t="s">
        <v>14</v>
      </c>
      <c r="I36" s="142"/>
      <c r="J36" s="143"/>
      <c r="K36" s="141" t="s">
        <v>15</v>
      </c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3"/>
    </row>
    <row r="37" spans="1:22" ht="18.75" customHeight="1" thickBot="1">
      <c r="A37" s="133" t="s">
        <v>60</v>
      </c>
      <c r="B37" s="131" t="s">
        <v>61</v>
      </c>
      <c r="C37" s="145"/>
      <c r="D37" s="145"/>
      <c r="E37" s="139" t="s">
        <v>2</v>
      </c>
      <c r="F37" s="47" t="s">
        <v>16</v>
      </c>
      <c r="G37" s="47" t="s">
        <v>17</v>
      </c>
      <c r="H37" s="139" t="s">
        <v>2</v>
      </c>
      <c r="I37" s="47" t="s">
        <v>16</v>
      </c>
      <c r="J37" s="47" t="s">
        <v>17</v>
      </c>
      <c r="K37" s="139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34"/>
      <c r="B38" s="132"/>
      <c r="C38" s="134"/>
      <c r="D38" s="134"/>
      <c r="E38" s="140"/>
      <c r="F38" s="47" t="s">
        <v>18</v>
      </c>
      <c r="G38" s="47" t="s">
        <v>19</v>
      </c>
      <c r="H38" s="140"/>
      <c r="I38" s="47" t="s">
        <v>18</v>
      </c>
      <c r="J38" s="47" t="s">
        <v>19</v>
      </c>
      <c r="K38" s="140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48" t="s">
        <v>70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18.399999999999999" customHeight="1">
      <c r="A41" s="146" t="s">
        <v>71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</row>
    <row r="42" spans="1:22" ht="108">
      <c r="A42" s="80">
        <v>1</v>
      </c>
      <c r="B42" s="81">
        <v>1</v>
      </c>
      <c r="C42" s="82" t="s">
        <v>72</v>
      </c>
      <c r="D42" s="83" t="s">
        <v>73</v>
      </c>
      <c r="E42" s="84">
        <v>5229.34</v>
      </c>
      <c r="F42" s="85" t="s">
        <v>74</v>
      </c>
      <c r="G42" s="84">
        <v>76.17</v>
      </c>
      <c r="H42" s="84" t="s">
        <v>75</v>
      </c>
      <c r="I42" s="84" t="s">
        <v>76</v>
      </c>
      <c r="J42" s="84">
        <v>2</v>
      </c>
      <c r="K42" s="84" t="s">
        <v>77</v>
      </c>
      <c r="L42" s="85" t="s">
        <v>78</v>
      </c>
      <c r="M42" s="85"/>
      <c r="N42" s="85" t="s">
        <v>79</v>
      </c>
      <c r="O42" s="85"/>
      <c r="P42" s="85"/>
      <c r="Q42" s="85"/>
      <c r="R42" s="85"/>
      <c r="S42" s="85"/>
      <c r="T42" s="85"/>
      <c r="U42" s="85"/>
      <c r="V42" s="85">
        <v>8</v>
      </c>
    </row>
    <row r="43" spans="1:22" ht="72">
      <c r="A43" s="80">
        <v>2</v>
      </c>
      <c r="B43" s="81">
        <v>2</v>
      </c>
      <c r="C43" s="82" t="s">
        <v>80</v>
      </c>
      <c r="D43" s="83" t="s">
        <v>81</v>
      </c>
      <c r="E43" s="84">
        <v>13.69</v>
      </c>
      <c r="F43" s="85">
        <v>13.69</v>
      </c>
      <c r="G43" s="84"/>
      <c r="H43" s="84" t="s">
        <v>82</v>
      </c>
      <c r="I43" s="84">
        <v>2</v>
      </c>
      <c r="J43" s="84"/>
      <c r="K43" s="84" t="s">
        <v>83</v>
      </c>
      <c r="L43" s="85">
        <v>18</v>
      </c>
      <c r="M43" s="85"/>
      <c r="N43" s="85" t="s">
        <v>79</v>
      </c>
      <c r="O43" s="85"/>
      <c r="P43" s="85"/>
      <c r="Q43" s="85"/>
      <c r="R43" s="85"/>
      <c r="S43" s="85"/>
      <c r="T43" s="85"/>
      <c r="U43" s="85"/>
      <c r="V43" s="85"/>
    </row>
    <row r="44" spans="1:22" ht="48">
      <c r="A44" s="80">
        <v>3</v>
      </c>
      <c r="B44" s="81">
        <v>3</v>
      </c>
      <c r="C44" s="82" t="s">
        <v>84</v>
      </c>
      <c r="D44" s="83" t="s">
        <v>85</v>
      </c>
      <c r="E44" s="84">
        <v>2.82</v>
      </c>
      <c r="F44" s="85" t="s">
        <v>86</v>
      </c>
      <c r="G44" s="84"/>
      <c r="H44" s="84">
        <v>3</v>
      </c>
      <c r="I44" s="84" t="s">
        <v>87</v>
      </c>
      <c r="J44" s="84"/>
      <c r="K44" s="84">
        <v>8</v>
      </c>
      <c r="L44" s="85" t="s">
        <v>88</v>
      </c>
      <c r="M44" s="85"/>
      <c r="N44" s="85" t="s">
        <v>89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6">
        <v>4</v>
      </c>
      <c r="B45" s="87">
        <v>4</v>
      </c>
      <c r="C45" s="88" t="s">
        <v>90</v>
      </c>
      <c r="D45" s="89" t="s">
        <v>91</v>
      </c>
      <c r="E45" s="90">
        <v>12.46</v>
      </c>
      <c r="F45" s="91" t="s">
        <v>92</v>
      </c>
      <c r="G45" s="90"/>
      <c r="H45" s="90">
        <v>37</v>
      </c>
      <c r="I45" s="90" t="s">
        <v>93</v>
      </c>
      <c r="J45" s="90"/>
      <c r="K45" s="90">
        <v>88</v>
      </c>
      <c r="L45" s="91" t="s">
        <v>94</v>
      </c>
      <c r="M45" s="91"/>
      <c r="N45" s="91" t="s">
        <v>89</v>
      </c>
      <c r="O45" s="91"/>
      <c r="P45" s="91"/>
      <c r="Q45" s="91"/>
      <c r="R45" s="91"/>
      <c r="S45" s="91"/>
      <c r="T45" s="91"/>
      <c r="U45" s="91"/>
      <c r="V45" s="91"/>
    </row>
    <row r="46" spans="1:22" ht="19.350000000000001" customHeight="1">
      <c r="A46" s="148" t="s">
        <v>95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</row>
    <row r="47" spans="1:22" ht="18.399999999999999" customHeight="1">
      <c r="A47" s="146" t="s">
        <v>96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</row>
    <row r="48" spans="1:22" ht="72">
      <c r="A48" s="80">
        <v>5</v>
      </c>
      <c r="B48" s="81">
        <v>5</v>
      </c>
      <c r="C48" s="82" t="s">
        <v>97</v>
      </c>
      <c r="D48" s="83" t="s">
        <v>98</v>
      </c>
      <c r="E48" s="84">
        <v>15810.14</v>
      </c>
      <c r="F48" s="85" t="s">
        <v>99</v>
      </c>
      <c r="G48" s="84">
        <v>195.41</v>
      </c>
      <c r="H48" s="84">
        <v>8</v>
      </c>
      <c r="I48" s="84" t="s">
        <v>88</v>
      </c>
      <c r="J48" s="84"/>
      <c r="K48" s="84" t="s">
        <v>100</v>
      </c>
      <c r="L48" s="85" t="s">
        <v>101</v>
      </c>
      <c r="M48" s="85"/>
      <c r="N48" s="85" t="s">
        <v>79</v>
      </c>
      <c r="O48" s="85"/>
      <c r="P48" s="85"/>
      <c r="Q48" s="85"/>
      <c r="R48" s="85"/>
      <c r="S48" s="85"/>
      <c r="T48" s="85"/>
      <c r="U48" s="85"/>
      <c r="V48" s="85">
        <v>1</v>
      </c>
    </row>
    <row r="49" spans="1:22" ht="48">
      <c r="A49" s="80">
        <v>6</v>
      </c>
      <c r="B49" s="81">
        <v>6</v>
      </c>
      <c r="C49" s="82" t="s">
        <v>102</v>
      </c>
      <c r="D49" s="83" t="s">
        <v>103</v>
      </c>
      <c r="E49" s="84">
        <v>26.3</v>
      </c>
      <c r="F49" s="85" t="s">
        <v>104</v>
      </c>
      <c r="G49" s="84"/>
      <c r="H49" s="84">
        <v>8</v>
      </c>
      <c r="I49" s="84" t="s">
        <v>88</v>
      </c>
      <c r="J49" s="84"/>
      <c r="K49" s="84">
        <v>36</v>
      </c>
      <c r="L49" s="85" t="s">
        <v>105</v>
      </c>
      <c r="M49" s="85"/>
      <c r="N49" s="85" t="s">
        <v>89</v>
      </c>
      <c r="O49" s="85"/>
      <c r="P49" s="85"/>
      <c r="Q49" s="85"/>
      <c r="R49" s="85"/>
      <c r="S49" s="85"/>
      <c r="T49" s="85"/>
      <c r="U49" s="85"/>
      <c r="V49" s="85"/>
    </row>
    <row r="50" spans="1:22" ht="18.399999999999999" customHeight="1">
      <c r="A50" s="146" t="s">
        <v>96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</row>
    <row r="51" spans="1:22" ht="72">
      <c r="A51" s="80">
        <v>7</v>
      </c>
      <c r="B51" s="81">
        <v>7</v>
      </c>
      <c r="C51" s="82" t="s">
        <v>80</v>
      </c>
      <c r="D51" s="83" t="s">
        <v>81</v>
      </c>
      <c r="E51" s="84">
        <v>13.69</v>
      </c>
      <c r="F51" s="85">
        <v>13.69</v>
      </c>
      <c r="G51" s="84"/>
      <c r="H51" s="84" t="s">
        <v>82</v>
      </c>
      <c r="I51" s="84">
        <v>2</v>
      </c>
      <c r="J51" s="84"/>
      <c r="K51" s="84" t="s">
        <v>83</v>
      </c>
      <c r="L51" s="85">
        <v>18</v>
      </c>
      <c r="M51" s="85"/>
      <c r="N51" s="85" t="s">
        <v>79</v>
      </c>
      <c r="O51" s="85"/>
      <c r="P51" s="85"/>
      <c r="Q51" s="85"/>
      <c r="R51" s="85"/>
      <c r="S51" s="85"/>
      <c r="T51" s="85"/>
      <c r="U51" s="85"/>
      <c r="V51" s="85"/>
    </row>
    <row r="52" spans="1:22" ht="72">
      <c r="A52" s="80">
        <v>8</v>
      </c>
      <c r="B52" s="81">
        <v>8</v>
      </c>
      <c r="C52" s="82" t="s">
        <v>106</v>
      </c>
      <c r="D52" s="83" t="s">
        <v>107</v>
      </c>
      <c r="E52" s="84">
        <v>2250.2399999999998</v>
      </c>
      <c r="F52" s="85" t="s">
        <v>108</v>
      </c>
      <c r="G52" s="84" t="s">
        <v>109</v>
      </c>
      <c r="H52" s="84" t="s">
        <v>110</v>
      </c>
      <c r="I52" s="84" t="s">
        <v>111</v>
      </c>
      <c r="J52" s="84"/>
      <c r="K52" s="84" t="s">
        <v>112</v>
      </c>
      <c r="L52" s="85" t="s">
        <v>113</v>
      </c>
      <c r="M52" s="85"/>
      <c r="N52" s="85" t="s">
        <v>79</v>
      </c>
      <c r="O52" s="85"/>
      <c r="P52" s="85"/>
      <c r="Q52" s="85"/>
      <c r="R52" s="85"/>
      <c r="S52" s="85"/>
      <c r="T52" s="85"/>
      <c r="U52" s="85"/>
      <c r="V52" s="85"/>
    </row>
    <row r="53" spans="1:22" ht="72">
      <c r="A53" s="80">
        <v>9</v>
      </c>
      <c r="B53" s="81">
        <v>9</v>
      </c>
      <c r="C53" s="82" t="s">
        <v>114</v>
      </c>
      <c r="D53" s="83" t="s">
        <v>115</v>
      </c>
      <c r="E53" s="84">
        <v>50.3</v>
      </c>
      <c r="F53" s="85" t="s">
        <v>116</v>
      </c>
      <c r="G53" s="84"/>
      <c r="H53" s="84">
        <v>20</v>
      </c>
      <c r="I53" s="84" t="s">
        <v>117</v>
      </c>
      <c r="J53" s="84"/>
      <c r="K53" s="84">
        <v>54</v>
      </c>
      <c r="L53" s="85" t="s">
        <v>118</v>
      </c>
      <c r="M53" s="85"/>
      <c r="N53" s="85" t="s">
        <v>89</v>
      </c>
      <c r="O53" s="85"/>
      <c r="P53" s="85"/>
      <c r="Q53" s="85"/>
      <c r="R53" s="85"/>
      <c r="S53" s="85"/>
      <c r="T53" s="85"/>
      <c r="U53" s="85"/>
      <c r="V53" s="85"/>
    </row>
    <row r="54" spans="1:22" ht="18.399999999999999" customHeight="1">
      <c r="A54" s="146" t="s">
        <v>96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</row>
    <row r="55" spans="1:22" ht="96">
      <c r="A55" s="86">
        <v>10</v>
      </c>
      <c r="B55" s="87">
        <v>10</v>
      </c>
      <c r="C55" s="88" t="s">
        <v>119</v>
      </c>
      <c r="D55" s="89" t="s">
        <v>120</v>
      </c>
      <c r="E55" s="90">
        <v>5013.63</v>
      </c>
      <c r="F55" s="91" t="s">
        <v>121</v>
      </c>
      <c r="G55" s="90" t="s">
        <v>122</v>
      </c>
      <c r="H55" s="90" t="s">
        <v>123</v>
      </c>
      <c r="I55" s="90" t="s">
        <v>124</v>
      </c>
      <c r="J55" s="90">
        <v>1</v>
      </c>
      <c r="K55" s="90" t="s">
        <v>125</v>
      </c>
      <c r="L55" s="91" t="s">
        <v>126</v>
      </c>
      <c r="M55" s="91"/>
      <c r="N55" s="91" t="s">
        <v>79</v>
      </c>
      <c r="O55" s="91"/>
      <c r="P55" s="91"/>
      <c r="Q55" s="91"/>
      <c r="R55" s="91"/>
      <c r="S55" s="91"/>
      <c r="T55" s="91"/>
      <c r="U55" s="91"/>
      <c r="V55" s="91">
        <v>5</v>
      </c>
    </row>
    <row r="56" spans="1:22" ht="19.350000000000001" customHeight="1">
      <c r="A56" s="148" t="s">
        <v>127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ht="18.399999999999999" customHeight="1">
      <c r="A57" s="146" t="s">
        <v>128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</row>
    <row r="58" spans="1:22" ht="156">
      <c r="A58" s="80">
        <v>11</v>
      </c>
      <c r="B58" s="81">
        <v>11</v>
      </c>
      <c r="C58" s="82" t="s">
        <v>129</v>
      </c>
      <c r="D58" s="83" t="s">
        <v>130</v>
      </c>
      <c r="E58" s="84">
        <v>1105.55</v>
      </c>
      <c r="F58" s="85" t="s">
        <v>131</v>
      </c>
      <c r="G58" s="84">
        <v>73.040000000000006</v>
      </c>
      <c r="H58" s="84" t="s">
        <v>132</v>
      </c>
      <c r="I58" s="84" t="s">
        <v>133</v>
      </c>
      <c r="J58" s="84">
        <v>6</v>
      </c>
      <c r="K58" s="84" t="s">
        <v>134</v>
      </c>
      <c r="L58" s="85" t="s">
        <v>135</v>
      </c>
      <c r="M58" s="85"/>
      <c r="N58" s="85" t="s">
        <v>79</v>
      </c>
      <c r="O58" s="85"/>
      <c r="P58" s="85"/>
      <c r="Q58" s="85"/>
      <c r="R58" s="85"/>
      <c r="S58" s="85"/>
      <c r="T58" s="85"/>
      <c r="U58" s="85"/>
      <c r="V58" s="85">
        <v>32</v>
      </c>
    </row>
    <row r="59" spans="1:22" ht="36">
      <c r="A59" s="86">
        <v>12</v>
      </c>
      <c r="B59" s="87">
        <v>12</v>
      </c>
      <c r="C59" s="88" t="s">
        <v>136</v>
      </c>
      <c r="D59" s="89" t="s">
        <v>137</v>
      </c>
      <c r="E59" s="90">
        <v>62.71</v>
      </c>
      <c r="F59" s="91" t="s">
        <v>138</v>
      </c>
      <c r="G59" s="90"/>
      <c r="H59" s="90">
        <v>520</v>
      </c>
      <c r="I59" s="90" t="s">
        <v>139</v>
      </c>
      <c r="J59" s="90"/>
      <c r="K59" s="90">
        <v>1692</v>
      </c>
      <c r="L59" s="91" t="s">
        <v>140</v>
      </c>
      <c r="M59" s="91"/>
      <c r="N59" s="91" t="s">
        <v>89</v>
      </c>
      <c r="O59" s="91"/>
      <c r="P59" s="91"/>
      <c r="Q59" s="91"/>
      <c r="R59" s="91"/>
      <c r="S59" s="91"/>
      <c r="T59" s="91"/>
      <c r="U59" s="91"/>
      <c r="V59" s="91"/>
    </row>
    <row r="60" spans="1:22" ht="19.350000000000001" customHeight="1">
      <c r="A60" s="148" t="s">
        <v>141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ht="18.399999999999999" customHeight="1">
      <c r="A61" s="146" t="s">
        <v>142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</row>
    <row r="62" spans="1:22" ht="72">
      <c r="A62" s="80">
        <v>13</v>
      </c>
      <c r="B62" s="81">
        <v>13</v>
      </c>
      <c r="C62" s="82" t="s">
        <v>143</v>
      </c>
      <c r="D62" s="83" t="s">
        <v>144</v>
      </c>
      <c r="E62" s="84">
        <v>331.75</v>
      </c>
      <c r="F62" s="85" t="s">
        <v>145</v>
      </c>
      <c r="G62" s="84" t="s">
        <v>146</v>
      </c>
      <c r="H62" s="84" t="s">
        <v>147</v>
      </c>
      <c r="I62" s="84" t="s">
        <v>148</v>
      </c>
      <c r="J62" s="84"/>
      <c r="K62" s="84" t="s">
        <v>149</v>
      </c>
      <c r="L62" s="85" t="s">
        <v>150</v>
      </c>
      <c r="M62" s="85"/>
      <c r="N62" s="85" t="s">
        <v>79</v>
      </c>
      <c r="O62" s="85"/>
      <c r="P62" s="85"/>
      <c r="Q62" s="85"/>
      <c r="R62" s="85"/>
      <c r="S62" s="85"/>
      <c r="T62" s="85"/>
      <c r="U62" s="85"/>
      <c r="V62" s="85" t="s">
        <v>151</v>
      </c>
    </row>
    <row r="63" spans="1:22" ht="84">
      <c r="A63" s="80">
        <v>14</v>
      </c>
      <c r="B63" s="81">
        <v>14</v>
      </c>
      <c r="C63" s="82" t="s">
        <v>152</v>
      </c>
      <c r="D63" s="83" t="s">
        <v>153</v>
      </c>
      <c r="E63" s="84">
        <v>180.85</v>
      </c>
      <c r="F63" s="85" t="s">
        <v>154</v>
      </c>
      <c r="G63" s="84" t="s">
        <v>155</v>
      </c>
      <c r="H63" s="84" t="s">
        <v>156</v>
      </c>
      <c r="I63" s="84" t="s">
        <v>157</v>
      </c>
      <c r="J63" s="84" t="s">
        <v>158</v>
      </c>
      <c r="K63" s="84" t="s">
        <v>159</v>
      </c>
      <c r="L63" s="85" t="s">
        <v>160</v>
      </c>
      <c r="M63" s="85"/>
      <c r="N63" s="85" t="s">
        <v>79</v>
      </c>
      <c r="O63" s="85"/>
      <c r="P63" s="85"/>
      <c r="Q63" s="85"/>
      <c r="R63" s="85"/>
      <c r="S63" s="85"/>
      <c r="T63" s="85"/>
      <c r="U63" s="85"/>
      <c r="V63" s="85" t="s">
        <v>161</v>
      </c>
    </row>
    <row r="64" spans="1:22" ht="72">
      <c r="A64" s="80">
        <v>15</v>
      </c>
      <c r="B64" s="81">
        <v>15</v>
      </c>
      <c r="C64" s="82" t="s">
        <v>162</v>
      </c>
      <c r="D64" s="83" t="s">
        <v>163</v>
      </c>
      <c r="E64" s="84">
        <v>1834.66</v>
      </c>
      <c r="F64" s="85" t="s">
        <v>164</v>
      </c>
      <c r="G64" s="84" t="s">
        <v>165</v>
      </c>
      <c r="H64" s="84" t="s">
        <v>166</v>
      </c>
      <c r="I64" s="84" t="s">
        <v>167</v>
      </c>
      <c r="J64" s="84"/>
      <c r="K64" s="84" t="s">
        <v>168</v>
      </c>
      <c r="L64" s="85" t="s">
        <v>169</v>
      </c>
      <c r="M64" s="85"/>
      <c r="N64" s="85" t="s">
        <v>79</v>
      </c>
      <c r="O64" s="85"/>
      <c r="P64" s="85"/>
      <c r="Q64" s="85"/>
      <c r="R64" s="85"/>
      <c r="S64" s="85"/>
      <c r="T64" s="85"/>
      <c r="U64" s="85"/>
      <c r="V64" s="85" t="s">
        <v>170</v>
      </c>
    </row>
    <row r="65" spans="1:22" ht="72">
      <c r="A65" s="80">
        <v>16</v>
      </c>
      <c r="B65" s="81">
        <v>16</v>
      </c>
      <c r="C65" s="82" t="s">
        <v>171</v>
      </c>
      <c r="D65" s="83" t="s">
        <v>172</v>
      </c>
      <c r="E65" s="84">
        <v>543.27</v>
      </c>
      <c r="F65" s="85">
        <v>540.45000000000005</v>
      </c>
      <c r="G65" s="84">
        <v>2.82</v>
      </c>
      <c r="H65" s="84" t="s">
        <v>173</v>
      </c>
      <c r="I65" s="84">
        <v>11</v>
      </c>
      <c r="J65" s="84"/>
      <c r="K65" s="84" t="s">
        <v>174</v>
      </c>
      <c r="L65" s="85">
        <v>119</v>
      </c>
      <c r="M65" s="85"/>
      <c r="N65" s="85" t="s">
        <v>79</v>
      </c>
      <c r="O65" s="85"/>
      <c r="P65" s="85"/>
      <c r="Q65" s="85"/>
      <c r="R65" s="85"/>
      <c r="S65" s="85"/>
      <c r="T65" s="85"/>
      <c r="U65" s="85"/>
      <c r="V65" s="85"/>
    </row>
    <row r="66" spans="1:22" ht="72">
      <c r="A66" s="86">
        <v>17</v>
      </c>
      <c r="B66" s="87">
        <v>17</v>
      </c>
      <c r="C66" s="88" t="s">
        <v>175</v>
      </c>
      <c r="D66" s="89" t="s">
        <v>176</v>
      </c>
      <c r="E66" s="90">
        <v>345.9</v>
      </c>
      <c r="F66" s="91" t="s">
        <v>177</v>
      </c>
      <c r="G66" s="90">
        <v>6.19</v>
      </c>
      <c r="H66" s="90" t="s">
        <v>178</v>
      </c>
      <c r="I66" s="90" t="s">
        <v>179</v>
      </c>
      <c r="J66" s="90">
        <v>7</v>
      </c>
      <c r="K66" s="90" t="s">
        <v>180</v>
      </c>
      <c r="L66" s="91" t="s">
        <v>181</v>
      </c>
      <c r="M66" s="91"/>
      <c r="N66" s="91" t="s">
        <v>79</v>
      </c>
      <c r="O66" s="91"/>
      <c r="P66" s="91"/>
      <c r="Q66" s="91"/>
      <c r="R66" s="91"/>
      <c r="S66" s="91"/>
      <c r="T66" s="91"/>
      <c r="U66" s="91"/>
      <c r="V66" s="91">
        <v>41</v>
      </c>
    </row>
    <row r="67" spans="1:22" ht="19.350000000000001" customHeight="1">
      <c r="A67" s="148" t="s">
        <v>182</v>
      </c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ht="18.399999999999999" customHeight="1">
      <c r="A68" s="146" t="s">
        <v>183</v>
      </c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</row>
    <row r="69" spans="1:22" ht="72">
      <c r="A69" s="80">
        <v>18</v>
      </c>
      <c r="B69" s="81">
        <v>18</v>
      </c>
      <c r="C69" s="82" t="s">
        <v>143</v>
      </c>
      <c r="D69" s="83" t="s">
        <v>184</v>
      </c>
      <c r="E69" s="84">
        <v>331.75</v>
      </c>
      <c r="F69" s="85" t="s">
        <v>145</v>
      </c>
      <c r="G69" s="84" t="s">
        <v>146</v>
      </c>
      <c r="H69" s="84" t="s">
        <v>185</v>
      </c>
      <c r="I69" s="84" t="s">
        <v>186</v>
      </c>
      <c r="J69" s="84">
        <v>1</v>
      </c>
      <c r="K69" s="84" t="s">
        <v>187</v>
      </c>
      <c r="L69" s="85" t="s">
        <v>188</v>
      </c>
      <c r="M69" s="85"/>
      <c r="N69" s="85" t="s">
        <v>79</v>
      </c>
      <c r="O69" s="85"/>
      <c r="P69" s="85"/>
      <c r="Q69" s="85"/>
      <c r="R69" s="85"/>
      <c r="S69" s="85"/>
      <c r="T69" s="85"/>
      <c r="U69" s="85"/>
      <c r="V69" s="85" t="s">
        <v>189</v>
      </c>
    </row>
    <row r="70" spans="1:22" ht="84">
      <c r="A70" s="80">
        <v>19</v>
      </c>
      <c r="B70" s="81">
        <v>19</v>
      </c>
      <c r="C70" s="82" t="s">
        <v>152</v>
      </c>
      <c r="D70" s="83" t="s">
        <v>190</v>
      </c>
      <c r="E70" s="84">
        <v>180.85</v>
      </c>
      <c r="F70" s="85" t="s">
        <v>154</v>
      </c>
      <c r="G70" s="84" t="s">
        <v>155</v>
      </c>
      <c r="H70" s="84" t="s">
        <v>191</v>
      </c>
      <c r="I70" s="84" t="s">
        <v>192</v>
      </c>
      <c r="J70" s="84" t="s">
        <v>193</v>
      </c>
      <c r="K70" s="84" t="s">
        <v>194</v>
      </c>
      <c r="L70" s="85" t="s">
        <v>195</v>
      </c>
      <c r="M70" s="85"/>
      <c r="N70" s="85" t="s">
        <v>79</v>
      </c>
      <c r="O70" s="85"/>
      <c r="P70" s="85"/>
      <c r="Q70" s="85"/>
      <c r="R70" s="85"/>
      <c r="S70" s="85"/>
      <c r="T70" s="85"/>
      <c r="U70" s="85"/>
      <c r="V70" s="85" t="s">
        <v>196</v>
      </c>
    </row>
    <row r="71" spans="1:22" ht="84">
      <c r="A71" s="80">
        <v>20</v>
      </c>
      <c r="B71" s="81">
        <v>20</v>
      </c>
      <c r="C71" s="82" t="s">
        <v>197</v>
      </c>
      <c r="D71" s="83" t="s">
        <v>198</v>
      </c>
      <c r="E71" s="84">
        <v>1346.29</v>
      </c>
      <c r="F71" s="85" t="s">
        <v>199</v>
      </c>
      <c r="G71" s="84" t="s">
        <v>200</v>
      </c>
      <c r="H71" s="84" t="s">
        <v>201</v>
      </c>
      <c r="I71" s="84" t="s">
        <v>202</v>
      </c>
      <c r="J71" s="84" t="s">
        <v>203</v>
      </c>
      <c r="K71" s="84" t="s">
        <v>204</v>
      </c>
      <c r="L71" s="85" t="s">
        <v>205</v>
      </c>
      <c r="M71" s="85"/>
      <c r="N71" s="85" t="s">
        <v>79</v>
      </c>
      <c r="O71" s="85"/>
      <c r="P71" s="85"/>
      <c r="Q71" s="85"/>
      <c r="R71" s="85"/>
      <c r="S71" s="85"/>
      <c r="T71" s="85"/>
      <c r="U71" s="85"/>
      <c r="V71" s="85" t="s">
        <v>206</v>
      </c>
    </row>
    <row r="72" spans="1:22" ht="72">
      <c r="A72" s="80">
        <v>21</v>
      </c>
      <c r="B72" s="81">
        <v>21</v>
      </c>
      <c r="C72" s="82" t="s">
        <v>143</v>
      </c>
      <c r="D72" s="83" t="s">
        <v>144</v>
      </c>
      <c r="E72" s="84">
        <v>331.75</v>
      </c>
      <c r="F72" s="85" t="s">
        <v>145</v>
      </c>
      <c r="G72" s="84" t="s">
        <v>146</v>
      </c>
      <c r="H72" s="84" t="s">
        <v>147</v>
      </c>
      <c r="I72" s="84" t="s">
        <v>148</v>
      </c>
      <c r="J72" s="84"/>
      <c r="K72" s="84" t="s">
        <v>149</v>
      </c>
      <c r="L72" s="85" t="s">
        <v>150</v>
      </c>
      <c r="M72" s="85"/>
      <c r="N72" s="85" t="s">
        <v>79</v>
      </c>
      <c r="O72" s="85"/>
      <c r="P72" s="85"/>
      <c r="Q72" s="85"/>
      <c r="R72" s="85"/>
      <c r="S72" s="85"/>
      <c r="T72" s="85"/>
      <c r="U72" s="85"/>
      <c r="V72" s="85" t="s">
        <v>151</v>
      </c>
    </row>
    <row r="73" spans="1:22" ht="84">
      <c r="A73" s="80">
        <v>22</v>
      </c>
      <c r="B73" s="81">
        <v>22</v>
      </c>
      <c r="C73" s="82" t="s">
        <v>197</v>
      </c>
      <c r="D73" s="83" t="s">
        <v>198</v>
      </c>
      <c r="E73" s="84">
        <v>1346.29</v>
      </c>
      <c r="F73" s="85" t="s">
        <v>199</v>
      </c>
      <c r="G73" s="84" t="s">
        <v>200</v>
      </c>
      <c r="H73" s="84" t="s">
        <v>201</v>
      </c>
      <c r="I73" s="84" t="s">
        <v>202</v>
      </c>
      <c r="J73" s="84" t="s">
        <v>203</v>
      </c>
      <c r="K73" s="84" t="s">
        <v>204</v>
      </c>
      <c r="L73" s="85" t="s">
        <v>205</v>
      </c>
      <c r="M73" s="85"/>
      <c r="N73" s="85" t="s">
        <v>79</v>
      </c>
      <c r="O73" s="85"/>
      <c r="P73" s="85"/>
      <c r="Q73" s="85"/>
      <c r="R73" s="85"/>
      <c r="S73" s="85"/>
      <c r="T73" s="85"/>
      <c r="U73" s="85"/>
      <c r="V73" s="85" t="s">
        <v>206</v>
      </c>
    </row>
    <row r="74" spans="1:22" ht="72">
      <c r="A74" s="80">
        <v>23</v>
      </c>
      <c r="B74" s="81">
        <v>23</v>
      </c>
      <c r="C74" s="82" t="s">
        <v>162</v>
      </c>
      <c r="D74" s="83" t="s">
        <v>207</v>
      </c>
      <c r="E74" s="84">
        <v>1834.66</v>
      </c>
      <c r="F74" s="85" t="s">
        <v>164</v>
      </c>
      <c r="G74" s="84" t="s">
        <v>165</v>
      </c>
      <c r="H74" s="84" t="s">
        <v>208</v>
      </c>
      <c r="I74" s="84" t="s">
        <v>209</v>
      </c>
      <c r="J74" s="84" t="s">
        <v>158</v>
      </c>
      <c r="K74" s="84" t="s">
        <v>210</v>
      </c>
      <c r="L74" s="85" t="s">
        <v>211</v>
      </c>
      <c r="M74" s="85"/>
      <c r="N74" s="85" t="s">
        <v>79</v>
      </c>
      <c r="O74" s="85"/>
      <c r="P74" s="85"/>
      <c r="Q74" s="85"/>
      <c r="R74" s="85"/>
      <c r="S74" s="85"/>
      <c r="T74" s="85"/>
      <c r="U74" s="85"/>
      <c r="V74" s="85" t="s">
        <v>212</v>
      </c>
    </row>
    <row r="75" spans="1:22" ht="84">
      <c r="A75" s="80">
        <v>24</v>
      </c>
      <c r="B75" s="81">
        <v>24</v>
      </c>
      <c r="C75" s="82" t="s">
        <v>213</v>
      </c>
      <c r="D75" s="83" t="s">
        <v>214</v>
      </c>
      <c r="E75" s="84">
        <v>3851.78</v>
      </c>
      <c r="F75" s="85" t="s">
        <v>215</v>
      </c>
      <c r="G75" s="84">
        <v>54.04</v>
      </c>
      <c r="H75" s="84" t="s">
        <v>216</v>
      </c>
      <c r="I75" s="84" t="s">
        <v>217</v>
      </c>
      <c r="J75" s="84">
        <v>1</v>
      </c>
      <c r="K75" s="84" t="s">
        <v>218</v>
      </c>
      <c r="L75" s="85" t="s">
        <v>219</v>
      </c>
      <c r="M75" s="85"/>
      <c r="N75" s="85" t="s">
        <v>79</v>
      </c>
      <c r="O75" s="85"/>
      <c r="P75" s="85"/>
      <c r="Q75" s="85"/>
      <c r="R75" s="85"/>
      <c r="S75" s="85"/>
      <c r="T75" s="85"/>
      <c r="U75" s="85"/>
      <c r="V75" s="85">
        <v>5</v>
      </c>
    </row>
    <row r="76" spans="1:22" ht="84">
      <c r="A76" s="80">
        <v>25</v>
      </c>
      <c r="B76" s="81">
        <v>25</v>
      </c>
      <c r="C76" s="82" t="s">
        <v>220</v>
      </c>
      <c r="D76" s="83" t="s">
        <v>221</v>
      </c>
      <c r="E76" s="84">
        <v>2073.91</v>
      </c>
      <c r="F76" s="85" t="s">
        <v>222</v>
      </c>
      <c r="G76" s="84" t="s">
        <v>200</v>
      </c>
      <c r="H76" s="84" t="s">
        <v>223</v>
      </c>
      <c r="I76" s="84" t="s">
        <v>224</v>
      </c>
      <c r="J76" s="84" t="s">
        <v>225</v>
      </c>
      <c r="K76" s="84" t="s">
        <v>226</v>
      </c>
      <c r="L76" s="85" t="s">
        <v>227</v>
      </c>
      <c r="M76" s="85"/>
      <c r="N76" s="85" t="s">
        <v>79</v>
      </c>
      <c r="O76" s="85"/>
      <c r="P76" s="85"/>
      <c r="Q76" s="85"/>
      <c r="R76" s="85"/>
      <c r="S76" s="85"/>
      <c r="T76" s="85"/>
      <c r="U76" s="85"/>
      <c r="V76" s="85" t="s">
        <v>228</v>
      </c>
    </row>
    <row r="77" spans="1:22" ht="84">
      <c r="A77" s="80">
        <v>26</v>
      </c>
      <c r="B77" s="81">
        <v>26</v>
      </c>
      <c r="C77" s="82" t="s">
        <v>229</v>
      </c>
      <c r="D77" s="83" t="s">
        <v>230</v>
      </c>
      <c r="E77" s="84">
        <v>2521.33</v>
      </c>
      <c r="F77" s="85" t="s">
        <v>231</v>
      </c>
      <c r="G77" s="84" t="s">
        <v>200</v>
      </c>
      <c r="H77" s="84" t="s">
        <v>232</v>
      </c>
      <c r="I77" s="84" t="s">
        <v>233</v>
      </c>
      <c r="J77" s="84">
        <v>1</v>
      </c>
      <c r="K77" s="84" t="s">
        <v>234</v>
      </c>
      <c r="L77" s="85" t="s">
        <v>235</v>
      </c>
      <c r="M77" s="85"/>
      <c r="N77" s="85" t="s">
        <v>79</v>
      </c>
      <c r="O77" s="85"/>
      <c r="P77" s="85"/>
      <c r="Q77" s="85"/>
      <c r="R77" s="85"/>
      <c r="S77" s="85"/>
      <c r="T77" s="85"/>
      <c r="U77" s="85"/>
      <c r="V77" s="85" t="s">
        <v>236</v>
      </c>
    </row>
    <row r="78" spans="1:22" ht="84">
      <c r="A78" s="80">
        <v>27</v>
      </c>
      <c r="B78" s="81">
        <v>27</v>
      </c>
      <c r="C78" s="82" t="s">
        <v>237</v>
      </c>
      <c r="D78" s="83" t="s">
        <v>238</v>
      </c>
      <c r="E78" s="84">
        <v>1587.68</v>
      </c>
      <c r="F78" s="85" t="s">
        <v>239</v>
      </c>
      <c r="G78" s="84" t="s">
        <v>200</v>
      </c>
      <c r="H78" s="84" t="s">
        <v>240</v>
      </c>
      <c r="I78" s="84" t="s">
        <v>241</v>
      </c>
      <c r="J78" s="84" t="s">
        <v>242</v>
      </c>
      <c r="K78" s="84" t="s">
        <v>243</v>
      </c>
      <c r="L78" s="85" t="s">
        <v>244</v>
      </c>
      <c r="M78" s="85"/>
      <c r="N78" s="85" t="s">
        <v>79</v>
      </c>
      <c r="O78" s="85"/>
      <c r="P78" s="85"/>
      <c r="Q78" s="85"/>
      <c r="R78" s="85"/>
      <c r="S78" s="85"/>
      <c r="T78" s="85"/>
      <c r="U78" s="85"/>
      <c r="V78" s="85" t="s">
        <v>245</v>
      </c>
    </row>
    <row r="79" spans="1:22" ht="84">
      <c r="A79" s="80">
        <v>28</v>
      </c>
      <c r="B79" s="81">
        <v>28</v>
      </c>
      <c r="C79" s="82" t="s">
        <v>237</v>
      </c>
      <c r="D79" s="83" t="s">
        <v>238</v>
      </c>
      <c r="E79" s="84">
        <v>1587.68</v>
      </c>
      <c r="F79" s="85" t="s">
        <v>239</v>
      </c>
      <c r="G79" s="84" t="s">
        <v>200</v>
      </c>
      <c r="H79" s="84" t="s">
        <v>240</v>
      </c>
      <c r="I79" s="84" t="s">
        <v>241</v>
      </c>
      <c r="J79" s="84" t="s">
        <v>242</v>
      </c>
      <c r="K79" s="84" t="s">
        <v>243</v>
      </c>
      <c r="L79" s="85" t="s">
        <v>244</v>
      </c>
      <c r="M79" s="85"/>
      <c r="N79" s="85" t="s">
        <v>79</v>
      </c>
      <c r="O79" s="85"/>
      <c r="P79" s="85"/>
      <c r="Q79" s="85"/>
      <c r="R79" s="85"/>
      <c r="S79" s="85"/>
      <c r="T79" s="85"/>
      <c r="U79" s="85"/>
      <c r="V79" s="85" t="s">
        <v>245</v>
      </c>
    </row>
    <row r="80" spans="1:22" ht="18.399999999999999" customHeight="1">
      <c r="A80" s="146" t="s">
        <v>246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</row>
    <row r="81" spans="1:22" ht="72">
      <c r="A81" s="80">
        <v>29</v>
      </c>
      <c r="B81" s="81">
        <v>29</v>
      </c>
      <c r="C81" s="82" t="s">
        <v>97</v>
      </c>
      <c r="D81" s="83" t="s">
        <v>98</v>
      </c>
      <c r="E81" s="84">
        <v>15810.14</v>
      </c>
      <c r="F81" s="85" t="s">
        <v>99</v>
      </c>
      <c r="G81" s="84">
        <v>195.41</v>
      </c>
      <c r="H81" s="84">
        <v>8</v>
      </c>
      <c r="I81" s="84" t="s">
        <v>88</v>
      </c>
      <c r="J81" s="84"/>
      <c r="K81" s="84" t="s">
        <v>100</v>
      </c>
      <c r="L81" s="85" t="s">
        <v>101</v>
      </c>
      <c r="M81" s="85"/>
      <c r="N81" s="85" t="s">
        <v>79</v>
      </c>
      <c r="O81" s="85"/>
      <c r="P81" s="85"/>
      <c r="Q81" s="85"/>
      <c r="R81" s="85"/>
      <c r="S81" s="85"/>
      <c r="T81" s="85"/>
      <c r="U81" s="85"/>
      <c r="V81" s="85">
        <v>1</v>
      </c>
    </row>
    <row r="82" spans="1:22" ht="48">
      <c r="A82" s="86">
        <v>30</v>
      </c>
      <c r="B82" s="87">
        <v>30</v>
      </c>
      <c r="C82" s="88" t="s">
        <v>102</v>
      </c>
      <c r="D82" s="89" t="s">
        <v>103</v>
      </c>
      <c r="E82" s="90">
        <v>26.3</v>
      </c>
      <c r="F82" s="91" t="s">
        <v>104</v>
      </c>
      <c r="G82" s="90"/>
      <c r="H82" s="90">
        <v>8</v>
      </c>
      <c r="I82" s="90" t="s">
        <v>88</v>
      </c>
      <c r="J82" s="90"/>
      <c r="K82" s="90">
        <v>36</v>
      </c>
      <c r="L82" s="91" t="s">
        <v>105</v>
      </c>
      <c r="M82" s="91"/>
      <c r="N82" s="91" t="s">
        <v>89</v>
      </c>
      <c r="O82" s="91"/>
      <c r="P82" s="91"/>
      <c r="Q82" s="91"/>
      <c r="R82" s="91"/>
      <c r="S82" s="91"/>
      <c r="T82" s="91"/>
      <c r="U82" s="91"/>
      <c r="V82" s="91"/>
    </row>
    <row r="83" spans="1:22" ht="36">
      <c r="A83" s="150" t="s">
        <v>247</v>
      </c>
      <c r="B83" s="151"/>
      <c r="C83" s="151"/>
      <c r="D83" s="151"/>
      <c r="E83" s="151"/>
      <c r="F83" s="151"/>
      <c r="G83" s="151"/>
      <c r="H83" s="92">
        <v>8856</v>
      </c>
      <c r="I83" s="92" t="s">
        <v>248</v>
      </c>
      <c r="J83" s="92" t="s">
        <v>249</v>
      </c>
      <c r="K83" s="92">
        <v>60546</v>
      </c>
      <c r="L83" s="92" t="s">
        <v>250</v>
      </c>
      <c r="M83" s="92"/>
      <c r="N83" s="92"/>
      <c r="O83" s="92"/>
      <c r="P83" s="92"/>
      <c r="Q83" s="92"/>
      <c r="R83" s="92"/>
      <c r="S83" s="92"/>
      <c r="T83" s="92"/>
      <c r="U83" s="92"/>
      <c r="V83" s="92" t="s">
        <v>251</v>
      </c>
    </row>
    <row r="84" spans="1:22">
      <c r="A84" s="150" t="s">
        <v>252</v>
      </c>
      <c r="B84" s="151"/>
      <c r="C84" s="151"/>
      <c r="D84" s="151"/>
      <c r="E84" s="151"/>
      <c r="F84" s="151"/>
      <c r="G84" s="151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</row>
    <row r="85" spans="1:22">
      <c r="A85" s="150" t="s">
        <v>253</v>
      </c>
      <c r="B85" s="151"/>
      <c r="C85" s="151"/>
      <c r="D85" s="151"/>
      <c r="E85" s="151"/>
      <c r="F85" s="151"/>
      <c r="G85" s="151"/>
      <c r="H85" s="92">
        <v>4027</v>
      </c>
      <c r="I85" s="92"/>
      <c r="J85" s="92"/>
      <c r="K85" s="92">
        <v>44386</v>
      </c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</row>
    <row r="86" spans="1:22">
      <c r="A86" s="150" t="s">
        <v>254</v>
      </c>
      <c r="B86" s="151"/>
      <c r="C86" s="151"/>
      <c r="D86" s="151"/>
      <c r="E86" s="151"/>
      <c r="F86" s="151"/>
      <c r="G86" s="151"/>
      <c r="H86" s="92">
        <v>4768</v>
      </c>
      <c r="I86" s="92"/>
      <c r="J86" s="92"/>
      <c r="K86" s="92">
        <v>15882</v>
      </c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2">
      <c r="A87" s="150" t="s">
        <v>255</v>
      </c>
      <c r="B87" s="151"/>
      <c r="C87" s="151"/>
      <c r="D87" s="151"/>
      <c r="E87" s="151"/>
      <c r="F87" s="151"/>
      <c r="G87" s="151"/>
      <c r="H87" s="92">
        <v>71</v>
      </c>
      <c r="I87" s="92"/>
      <c r="J87" s="92"/>
      <c r="K87" s="92">
        <v>386</v>
      </c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</row>
    <row r="88" spans="1:22">
      <c r="A88" s="152" t="s">
        <v>256</v>
      </c>
      <c r="B88" s="153"/>
      <c r="C88" s="153"/>
      <c r="D88" s="153"/>
      <c r="E88" s="153"/>
      <c r="F88" s="153"/>
      <c r="G88" s="153"/>
      <c r="H88" s="93">
        <v>3253</v>
      </c>
      <c r="I88" s="93"/>
      <c r="J88" s="93"/>
      <c r="K88" s="93">
        <v>30476</v>
      </c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</row>
    <row r="89" spans="1:22">
      <c r="A89" s="152" t="s">
        <v>257</v>
      </c>
      <c r="B89" s="153"/>
      <c r="C89" s="153"/>
      <c r="D89" s="153"/>
      <c r="E89" s="153"/>
      <c r="F89" s="153"/>
      <c r="G89" s="153"/>
      <c r="H89" s="93">
        <v>2043</v>
      </c>
      <c r="I89" s="93"/>
      <c r="J89" s="93"/>
      <c r="K89" s="93">
        <v>18013</v>
      </c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</row>
    <row r="90" spans="1:22">
      <c r="A90" s="152" t="s">
        <v>258</v>
      </c>
      <c r="B90" s="153"/>
      <c r="C90" s="153"/>
      <c r="D90" s="153"/>
      <c r="E90" s="153"/>
      <c r="F90" s="153"/>
      <c r="G90" s="15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</row>
    <row r="91" spans="1:22" ht="30" customHeight="1">
      <c r="A91" s="150" t="s">
        <v>259</v>
      </c>
      <c r="B91" s="151"/>
      <c r="C91" s="151"/>
      <c r="D91" s="151"/>
      <c r="E91" s="151"/>
      <c r="F91" s="151"/>
      <c r="G91" s="151"/>
      <c r="H91" s="92">
        <v>261</v>
      </c>
      <c r="I91" s="92"/>
      <c r="J91" s="92"/>
      <c r="K91" s="92">
        <v>1690</v>
      </c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</row>
    <row r="92" spans="1:22" ht="30" customHeight="1">
      <c r="A92" s="150" t="s">
        <v>260</v>
      </c>
      <c r="B92" s="151"/>
      <c r="C92" s="151"/>
      <c r="D92" s="151"/>
      <c r="E92" s="151"/>
      <c r="F92" s="151"/>
      <c r="G92" s="151"/>
      <c r="H92" s="92">
        <v>49</v>
      </c>
      <c r="I92" s="92"/>
      <c r="J92" s="92"/>
      <c r="K92" s="92">
        <v>169</v>
      </c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</row>
    <row r="93" spans="1:22">
      <c r="A93" s="150" t="s">
        <v>261</v>
      </c>
      <c r="B93" s="151"/>
      <c r="C93" s="151"/>
      <c r="D93" s="151"/>
      <c r="E93" s="151"/>
      <c r="F93" s="151"/>
      <c r="G93" s="151"/>
      <c r="H93" s="92">
        <v>32</v>
      </c>
      <c r="I93" s="92"/>
      <c r="J93" s="92"/>
      <c r="K93" s="92">
        <v>147</v>
      </c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</row>
    <row r="94" spans="1:22">
      <c r="A94" s="150" t="s">
        <v>262</v>
      </c>
      <c r="B94" s="151"/>
      <c r="C94" s="151"/>
      <c r="D94" s="151"/>
      <c r="E94" s="151"/>
      <c r="F94" s="151"/>
      <c r="G94" s="151"/>
      <c r="H94" s="92">
        <v>662</v>
      </c>
      <c r="I94" s="92"/>
      <c r="J94" s="92"/>
      <c r="K94" s="92">
        <v>2806</v>
      </c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</row>
    <row r="95" spans="1:22">
      <c r="A95" s="150" t="s">
        <v>263</v>
      </c>
      <c r="B95" s="151"/>
      <c r="C95" s="151"/>
      <c r="D95" s="151"/>
      <c r="E95" s="151"/>
      <c r="F95" s="151"/>
      <c r="G95" s="151"/>
      <c r="H95" s="92">
        <v>312</v>
      </c>
      <c r="I95" s="92"/>
      <c r="J95" s="92"/>
      <c r="K95" s="92">
        <v>3066</v>
      </c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</row>
    <row r="96" spans="1:22">
      <c r="A96" s="150" t="s">
        <v>264</v>
      </c>
      <c r="B96" s="151"/>
      <c r="C96" s="151"/>
      <c r="D96" s="151"/>
      <c r="E96" s="151"/>
      <c r="F96" s="151"/>
      <c r="G96" s="151"/>
      <c r="H96" s="92">
        <v>11903</v>
      </c>
      <c r="I96" s="92"/>
      <c r="J96" s="92"/>
      <c r="K96" s="92">
        <v>93791</v>
      </c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1:22">
      <c r="A97" s="150" t="s">
        <v>265</v>
      </c>
      <c r="B97" s="151"/>
      <c r="C97" s="151"/>
      <c r="D97" s="151"/>
      <c r="E97" s="151"/>
      <c r="F97" s="151"/>
      <c r="G97" s="151"/>
      <c r="H97" s="92">
        <v>227</v>
      </c>
      <c r="I97" s="92"/>
      <c r="J97" s="92"/>
      <c r="K97" s="92">
        <v>1808</v>
      </c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1:22">
      <c r="A98" s="150" t="s">
        <v>266</v>
      </c>
      <c r="B98" s="151"/>
      <c r="C98" s="151"/>
      <c r="D98" s="151"/>
      <c r="E98" s="151"/>
      <c r="F98" s="151"/>
      <c r="G98" s="151"/>
      <c r="H98" s="92">
        <v>26</v>
      </c>
      <c r="I98" s="92"/>
      <c r="J98" s="92"/>
      <c r="K98" s="92">
        <v>253</v>
      </c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99" spans="1:22">
      <c r="A99" s="150" t="s">
        <v>267</v>
      </c>
      <c r="B99" s="151"/>
      <c r="C99" s="151"/>
      <c r="D99" s="151"/>
      <c r="E99" s="151"/>
      <c r="F99" s="151"/>
      <c r="G99" s="151"/>
      <c r="H99" s="92">
        <v>511</v>
      </c>
      <c r="I99" s="92"/>
      <c r="J99" s="92"/>
      <c r="K99" s="92">
        <v>3679</v>
      </c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</row>
    <row r="100" spans="1:22">
      <c r="A100" s="150" t="s">
        <v>268</v>
      </c>
      <c r="B100" s="151"/>
      <c r="C100" s="151"/>
      <c r="D100" s="151"/>
      <c r="E100" s="151"/>
      <c r="F100" s="151"/>
      <c r="G100" s="151"/>
      <c r="H100" s="92">
        <v>169</v>
      </c>
      <c r="I100" s="92"/>
      <c r="J100" s="92"/>
      <c r="K100" s="92">
        <v>1626</v>
      </c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</row>
    <row r="101" spans="1:22">
      <c r="A101" s="150" t="s">
        <v>269</v>
      </c>
      <c r="B101" s="151"/>
      <c r="C101" s="151"/>
      <c r="D101" s="151"/>
      <c r="E101" s="151"/>
      <c r="F101" s="151"/>
      <c r="G101" s="151"/>
      <c r="H101" s="92">
        <v>14152</v>
      </c>
      <c r="I101" s="92"/>
      <c r="J101" s="92"/>
      <c r="K101" s="92">
        <v>109035</v>
      </c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</row>
    <row r="102" spans="1:22" ht="30" customHeight="1">
      <c r="A102" s="150" t="s">
        <v>270</v>
      </c>
      <c r="B102" s="151"/>
      <c r="C102" s="151"/>
      <c r="D102" s="151"/>
      <c r="E102" s="151"/>
      <c r="F102" s="151"/>
      <c r="G102" s="151"/>
      <c r="H102" s="92">
        <v>1024.6300000000001</v>
      </c>
      <c r="I102" s="92"/>
      <c r="J102" s="92"/>
      <c r="K102" s="92">
        <v>4334.3</v>
      </c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</row>
    <row r="103" spans="1:22">
      <c r="A103" s="152" t="s">
        <v>271</v>
      </c>
      <c r="B103" s="153"/>
      <c r="C103" s="153"/>
      <c r="D103" s="153"/>
      <c r="E103" s="153"/>
      <c r="F103" s="153"/>
      <c r="G103" s="153"/>
      <c r="H103" s="93">
        <v>15176.63</v>
      </c>
      <c r="I103" s="93"/>
      <c r="J103" s="93"/>
      <c r="K103" s="93">
        <v>113369.3</v>
      </c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1:22">
      <c r="A104" s="50"/>
      <c r="B104" s="39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>
      <c r="A105" s="50"/>
      <c r="B105" s="39"/>
      <c r="C105" s="73" t="s">
        <v>62</v>
      </c>
      <c r="D105" s="48"/>
      <c r="E105" s="48"/>
      <c r="F105" s="48"/>
      <c r="G105" s="48"/>
      <c r="H105" s="74">
        <f>IF(ISBLANK(Y30),"",ROUND(Z30/Y30,2)*100)</f>
        <v>81</v>
      </c>
      <c r="I105" s="48"/>
      <c r="J105" s="48"/>
      <c r="K105" s="74">
        <f>IF(ISBLANK(Y31),"",ROUND(Z31/Y31,2)*100)</f>
        <v>69</v>
      </c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>
      <c r="A106" s="50"/>
      <c r="B106" s="39"/>
      <c r="C106" s="73" t="s">
        <v>63</v>
      </c>
      <c r="D106" s="48"/>
      <c r="E106" s="48"/>
      <c r="F106" s="48"/>
      <c r="G106" s="48"/>
      <c r="H106" s="45">
        <f>IF(ISBLANK(Y30),"",ROUND(AA30/Y30,2)*100)</f>
        <v>51</v>
      </c>
      <c r="I106" s="48"/>
      <c r="J106" s="48"/>
      <c r="K106" s="45">
        <f>IF(ISBLANK(Y31),"",ROUND(AA31/Y31,2)*100)</f>
        <v>41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>
      <c r="A107" s="28"/>
      <c r="B107" s="28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>
      <c r="B108" s="75" t="s">
        <v>541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>
      <c r="B109" s="3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>
      <c r="B110" s="75" t="s">
        <v>69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>
      <c r="B111" s="46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</row>
    <row r="113" spans="3:7">
      <c r="C113" s="49"/>
      <c r="D113" s="49"/>
      <c r="E113" s="49"/>
      <c r="F113" s="49"/>
      <c r="G113" s="49"/>
    </row>
    <row r="114" spans="3:7">
      <c r="C114" s="49"/>
      <c r="D114" s="49"/>
      <c r="E114" s="49"/>
      <c r="F114" s="49"/>
      <c r="G114" s="49"/>
    </row>
    <row r="115" spans="3:7">
      <c r="C115" s="49"/>
      <c r="D115" s="49"/>
      <c r="E115" s="49"/>
      <c r="F115" s="49"/>
      <c r="G115" s="49"/>
    </row>
    <row r="116" spans="3:7">
      <c r="C116" s="49"/>
      <c r="D116" s="49"/>
      <c r="E116" s="49"/>
      <c r="F116" s="49"/>
      <c r="G116" s="49"/>
    </row>
    <row r="117" spans="3:7">
      <c r="C117" s="49"/>
      <c r="D117" s="49"/>
      <c r="E117" s="49"/>
      <c r="F117" s="49"/>
      <c r="G117" s="49"/>
    </row>
    <row r="118" spans="3:7">
      <c r="C118" s="49"/>
      <c r="D118" s="49"/>
      <c r="E118" s="49"/>
      <c r="F118" s="49"/>
      <c r="G118" s="49"/>
    </row>
    <row r="119" spans="3:7">
      <c r="C119" s="49"/>
      <c r="D119" s="49"/>
      <c r="E119" s="49"/>
      <c r="F119" s="49"/>
      <c r="G119" s="49"/>
    </row>
    <row r="120" spans="3:7">
      <c r="C120" s="49"/>
      <c r="D120" s="49"/>
      <c r="E120" s="49"/>
      <c r="F120" s="49"/>
      <c r="G120" s="49"/>
    </row>
    <row r="121" spans="3:7">
      <c r="C121" s="49"/>
      <c r="D121" s="49"/>
      <c r="E121" s="49"/>
      <c r="F121" s="49"/>
      <c r="G121" s="49"/>
    </row>
    <row r="122" spans="3:7">
      <c r="C122" s="49"/>
      <c r="D122" s="49"/>
      <c r="E122" s="49"/>
      <c r="F122" s="49"/>
      <c r="G122" s="49"/>
    </row>
    <row r="123" spans="3:7">
      <c r="C123" s="49"/>
      <c r="D123" s="49"/>
      <c r="E123" s="49"/>
      <c r="F123" s="49"/>
      <c r="G123" s="49"/>
    </row>
    <row r="124" spans="3:7">
      <c r="C124" s="49"/>
      <c r="D124" s="49"/>
      <c r="E124" s="49"/>
      <c r="F124" s="49"/>
      <c r="G124" s="49"/>
    </row>
  </sheetData>
  <mergeCells count="66">
    <mergeCell ref="A100:G100"/>
    <mergeCell ref="A101:G101"/>
    <mergeCell ref="A102:G102"/>
    <mergeCell ref="A103:G103"/>
    <mergeCell ref="A94:G94"/>
    <mergeCell ref="A95:G95"/>
    <mergeCell ref="A96:G96"/>
    <mergeCell ref="A97:G97"/>
    <mergeCell ref="A98:G98"/>
    <mergeCell ref="A99:G99"/>
    <mergeCell ref="A93:G93"/>
    <mergeCell ref="A80:V80"/>
    <mergeCell ref="A83:G83"/>
    <mergeCell ref="A84:G84"/>
    <mergeCell ref="A85:G85"/>
    <mergeCell ref="A86:G86"/>
    <mergeCell ref="A87:G87"/>
    <mergeCell ref="A88:G88"/>
    <mergeCell ref="A89:G89"/>
    <mergeCell ref="A90:G90"/>
    <mergeCell ref="A91:G91"/>
    <mergeCell ref="A92:G92"/>
    <mergeCell ref="A68:V68"/>
    <mergeCell ref="A40:V40"/>
    <mergeCell ref="A41:V41"/>
    <mergeCell ref="A46:V46"/>
    <mergeCell ref="A47:V47"/>
    <mergeCell ref="A50:V50"/>
    <mergeCell ref="A54:V54"/>
    <mergeCell ref="A56:V56"/>
    <mergeCell ref="A57:V57"/>
    <mergeCell ref="A60:V60"/>
    <mergeCell ref="A61:V61"/>
    <mergeCell ref="A67:V67"/>
    <mergeCell ref="A36:B36"/>
    <mergeCell ref="B37:B38"/>
    <mergeCell ref="A37:A38"/>
    <mergeCell ref="H17:I18"/>
    <mergeCell ref="J17:K18"/>
    <mergeCell ref="K37:K38"/>
    <mergeCell ref="H36:J36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0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115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63" t="s">
        <v>37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25" t="s">
        <v>34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25" t="s">
        <v>67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44" t="s">
        <v>4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64" t="s">
        <v>20</v>
      </c>
      <c r="H10" s="165"/>
      <c r="I10" s="165"/>
      <c r="J10" s="164" t="s">
        <v>21</v>
      </c>
      <c r="K10" s="165"/>
      <c r="L10" s="165"/>
      <c r="M10" s="166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20">
        <f>15176.63/1000</f>
        <v>15.176629999999999</v>
      </c>
      <c r="H11" s="121"/>
      <c r="I11" s="55" t="s">
        <v>6</v>
      </c>
      <c r="J11" s="122">
        <f>113369.3/1000</f>
        <v>113.36930000000001</v>
      </c>
      <c r="K11" s="123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20">
        <f>0/1000</f>
        <v>0</v>
      </c>
      <c r="H12" s="121"/>
      <c r="I12" s="55" t="s">
        <v>6</v>
      </c>
      <c r="J12" s="122">
        <f>0/1000</f>
        <v>0</v>
      </c>
      <c r="K12" s="123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67">
        <f>0/1000</f>
        <v>0</v>
      </c>
      <c r="H13" s="168"/>
      <c r="I13" s="55" t="s">
        <v>6</v>
      </c>
      <c r="J13" s="122">
        <f>0/1000</f>
        <v>0</v>
      </c>
      <c r="K13" s="123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20">
        <f>(O14+O15)/1000</f>
        <v>0.36698999999999998</v>
      </c>
      <c r="H14" s="121"/>
      <c r="I14" s="55" t="s">
        <v>8</v>
      </c>
      <c r="J14" s="122">
        <f>(P14+P15)/1000</f>
        <v>0.36698999999999998</v>
      </c>
      <c r="K14" s="123"/>
      <c r="L14" s="58">
        <v>4017</v>
      </c>
      <c r="M14" s="35" t="s">
        <v>8</v>
      </c>
      <c r="N14" s="57"/>
      <c r="O14" s="26">
        <v>366.29</v>
      </c>
      <c r="P14" s="27">
        <v>366.29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0">
        <f>4027/1000</f>
        <v>4.0270000000000001</v>
      </c>
      <c r="H15" s="161"/>
      <c r="I15" s="55" t="s">
        <v>6</v>
      </c>
      <c r="J15" s="122">
        <f>44386/1000</f>
        <v>44.386000000000003</v>
      </c>
      <c r="K15" s="123"/>
      <c r="L15" s="59">
        <v>44278</v>
      </c>
      <c r="M15" s="35" t="s">
        <v>6</v>
      </c>
      <c r="N15" s="57"/>
      <c r="O15" s="26">
        <v>0.7</v>
      </c>
      <c r="P15" s="27">
        <v>0.7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10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108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33" t="s">
        <v>10</v>
      </c>
      <c r="B20" s="133" t="s">
        <v>0</v>
      </c>
      <c r="C20" s="133" t="s">
        <v>22</v>
      </c>
      <c r="D20" s="62" t="s">
        <v>23</v>
      </c>
      <c r="E20" s="133" t="s">
        <v>24</v>
      </c>
      <c r="F20" s="154" t="s">
        <v>25</v>
      </c>
      <c r="G20" s="155"/>
      <c r="H20" s="154" t="s">
        <v>26</v>
      </c>
      <c r="I20" s="162"/>
      <c r="J20" s="162"/>
      <c r="K20" s="155"/>
      <c r="L20" s="63"/>
      <c r="M20" s="133" t="s">
        <v>27</v>
      </c>
      <c r="N20" s="133" t="s">
        <v>28</v>
      </c>
    </row>
    <row r="21" spans="1:23" s="33" customFormat="1" ht="19.5" customHeight="1" thickBot="1">
      <c r="A21" s="145"/>
      <c r="B21" s="145"/>
      <c r="C21" s="145"/>
      <c r="D21" s="133" t="s">
        <v>33</v>
      </c>
      <c r="E21" s="145"/>
      <c r="F21" s="156"/>
      <c r="G21" s="157"/>
      <c r="H21" s="158" t="s">
        <v>29</v>
      </c>
      <c r="I21" s="159"/>
      <c r="J21" s="158" t="s">
        <v>30</v>
      </c>
      <c r="K21" s="159"/>
      <c r="L21" s="64"/>
      <c r="M21" s="145"/>
      <c r="N21" s="145"/>
    </row>
    <row r="22" spans="1:23" s="33" customFormat="1" ht="19.5" customHeight="1">
      <c r="A22" s="145"/>
      <c r="B22" s="145"/>
      <c r="C22" s="145"/>
      <c r="D22" s="145"/>
      <c r="E22" s="145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5"/>
      <c r="N22" s="145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69" t="s">
        <v>272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</row>
    <row r="25" spans="1:23" ht="19.350000000000001" customHeight="1">
      <c r="A25" s="148" t="s">
        <v>273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4">
      <c r="A26" s="94">
        <v>1</v>
      </c>
      <c r="B26" s="95" t="s">
        <v>274</v>
      </c>
      <c r="C26" s="82" t="s">
        <v>275</v>
      </c>
      <c r="D26" s="96" t="s">
        <v>276</v>
      </c>
      <c r="E26" s="97">
        <v>1.08</v>
      </c>
      <c r="F26" s="84" t="s">
        <v>277</v>
      </c>
      <c r="G26" s="84">
        <v>10.84</v>
      </c>
      <c r="H26" s="98"/>
      <c r="I26" s="98"/>
      <c r="J26" s="84" t="s">
        <v>278</v>
      </c>
      <c r="K26" s="84">
        <v>119.55</v>
      </c>
      <c r="L26" s="99"/>
      <c r="M26" s="98">
        <f t="shared" ref="M26:M35" si="0">IF(ISNUMBER(K26/G26),IF(NOT(K26/G26=0),K26/G26, " "), " ")</f>
        <v>11.02859778597786</v>
      </c>
      <c r="N26" s="96"/>
    </row>
    <row r="27" spans="1:23" s="29" customFormat="1" ht="24">
      <c r="A27" s="94">
        <v>2</v>
      </c>
      <c r="B27" s="95" t="s">
        <v>279</v>
      </c>
      <c r="C27" s="82" t="s">
        <v>280</v>
      </c>
      <c r="D27" s="96" t="s">
        <v>276</v>
      </c>
      <c r="E27" s="97">
        <v>21.45</v>
      </c>
      <c r="F27" s="84" t="s">
        <v>281</v>
      </c>
      <c r="G27" s="84">
        <v>221.58</v>
      </c>
      <c r="H27" s="98"/>
      <c r="I27" s="98"/>
      <c r="J27" s="84" t="s">
        <v>282</v>
      </c>
      <c r="K27" s="84">
        <v>2443.37</v>
      </c>
      <c r="L27" s="99"/>
      <c r="M27" s="98">
        <f t="shared" si="0"/>
        <v>11.027033125733368</v>
      </c>
      <c r="N27" s="96"/>
    </row>
    <row r="28" spans="1:23" s="29" customFormat="1" ht="24">
      <c r="A28" s="94">
        <v>3</v>
      </c>
      <c r="B28" s="95" t="s">
        <v>283</v>
      </c>
      <c r="C28" s="82" t="s">
        <v>284</v>
      </c>
      <c r="D28" s="96" t="s">
        <v>276</v>
      </c>
      <c r="E28" s="97">
        <v>5.1100000000000003</v>
      </c>
      <c r="F28" s="84" t="s">
        <v>285</v>
      </c>
      <c r="G28" s="84">
        <v>55.09</v>
      </c>
      <c r="H28" s="98"/>
      <c r="I28" s="98"/>
      <c r="J28" s="84" t="s">
        <v>286</v>
      </c>
      <c r="K28" s="84">
        <v>607.38</v>
      </c>
      <c r="L28" s="99"/>
      <c r="M28" s="98">
        <f t="shared" si="0"/>
        <v>11.025231439462697</v>
      </c>
      <c r="N28" s="96"/>
    </row>
    <row r="29" spans="1:23" s="29" customFormat="1" ht="24">
      <c r="A29" s="94">
        <v>4</v>
      </c>
      <c r="B29" s="95" t="s">
        <v>287</v>
      </c>
      <c r="C29" s="82" t="s">
        <v>288</v>
      </c>
      <c r="D29" s="96" t="s">
        <v>276</v>
      </c>
      <c r="E29" s="97">
        <v>213.49</v>
      </c>
      <c r="F29" s="84" t="s">
        <v>289</v>
      </c>
      <c r="G29" s="84">
        <v>2331.31</v>
      </c>
      <c r="H29" s="98"/>
      <c r="I29" s="98"/>
      <c r="J29" s="84" t="s">
        <v>290</v>
      </c>
      <c r="K29" s="84">
        <v>25691.4</v>
      </c>
      <c r="L29" s="99"/>
      <c r="M29" s="98">
        <f t="shared" si="0"/>
        <v>11.020156049603013</v>
      </c>
      <c r="N29" s="96"/>
    </row>
    <row r="30" spans="1:23" ht="24">
      <c r="A30" s="94">
        <v>5</v>
      </c>
      <c r="B30" s="95" t="s">
        <v>291</v>
      </c>
      <c r="C30" s="82" t="s">
        <v>292</v>
      </c>
      <c r="D30" s="96" t="s">
        <v>276</v>
      </c>
      <c r="E30" s="97">
        <v>110.42</v>
      </c>
      <c r="F30" s="84" t="s">
        <v>293</v>
      </c>
      <c r="G30" s="84">
        <v>1220.1400000000001</v>
      </c>
      <c r="H30" s="98"/>
      <c r="I30" s="98"/>
      <c r="J30" s="84" t="s">
        <v>294</v>
      </c>
      <c r="K30" s="84">
        <v>13450.26</v>
      </c>
      <c r="L30" s="99"/>
      <c r="M30" s="98">
        <f t="shared" si="0"/>
        <v>11.023538282492172</v>
      </c>
      <c r="N30" s="96"/>
    </row>
    <row r="31" spans="1:23" ht="24">
      <c r="A31" s="94">
        <v>6</v>
      </c>
      <c r="B31" s="95" t="s">
        <v>295</v>
      </c>
      <c r="C31" s="82" t="s">
        <v>296</v>
      </c>
      <c r="D31" s="96" t="s">
        <v>276</v>
      </c>
      <c r="E31" s="97">
        <v>0.56000000000000005</v>
      </c>
      <c r="F31" s="84" t="s">
        <v>297</v>
      </c>
      <c r="G31" s="84">
        <v>6.27</v>
      </c>
      <c r="H31" s="98"/>
      <c r="I31" s="98"/>
      <c r="J31" s="84" t="s">
        <v>298</v>
      </c>
      <c r="K31" s="84">
        <v>69.12</v>
      </c>
      <c r="L31" s="99"/>
      <c r="M31" s="98">
        <f t="shared" si="0"/>
        <v>11.023923444976077</v>
      </c>
      <c r="N31" s="96"/>
    </row>
    <row r="32" spans="1:23" ht="24">
      <c r="A32" s="94">
        <v>7</v>
      </c>
      <c r="B32" s="95" t="s">
        <v>299</v>
      </c>
      <c r="C32" s="82" t="s">
        <v>300</v>
      </c>
      <c r="D32" s="96" t="s">
        <v>276</v>
      </c>
      <c r="E32" s="97">
        <v>0.28999999999999998</v>
      </c>
      <c r="F32" s="84" t="s">
        <v>301</v>
      </c>
      <c r="G32" s="84">
        <v>3.49</v>
      </c>
      <c r="H32" s="98"/>
      <c r="I32" s="98"/>
      <c r="J32" s="84" t="s">
        <v>302</v>
      </c>
      <c r="K32" s="84">
        <v>38.43</v>
      </c>
      <c r="L32" s="99"/>
      <c r="M32" s="98">
        <f t="shared" si="0"/>
        <v>11.011461318051575</v>
      </c>
      <c r="N32" s="96"/>
    </row>
    <row r="33" spans="1:14" ht="24">
      <c r="A33" s="94">
        <v>8</v>
      </c>
      <c r="B33" s="95" t="s">
        <v>303</v>
      </c>
      <c r="C33" s="82" t="s">
        <v>304</v>
      </c>
      <c r="D33" s="96" t="s">
        <v>276</v>
      </c>
      <c r="E33" s="97">
        <v>13.83</v>
      </c>
      <c r="F33" s="84" t="s">
        <v>305</v>
      </c>
      <c r="G33" s="84">
        <v>168.17</v>
      </c>
      <c r="H33" s="98"/>
      <c r="I33" s="98"/>
      <c r="J33" s="84" t="s">
        <v>306</v>
      </c>
      <c r="K33" s="84">
        <v>1853.36</v>
      </c>
      <c r="L33" s="99"/>
      <c r="M33" s="98">
        <f t="shared" si="0"/>
        <v>11.020752809656894</v>
      </c>
      <c r="N33" s="96"/>
    </row>
    <row r="34" spans="1:14" ht="24">
      <c r="A34" s="94">
        <v>9</v>
      </c>
      <c r="B34" s="95" t="s">
        <v>307</v>
      </c>
      <c r="C34" s="82" t="s">
        <v>308</v>
      </c>
      <c r="D34" s="96" t="s">
        <v>276</v>
      </c>
      <c r="E34" s="97">
        <v>0.06</v>
      </c>
      <c r="F34" s="84" t="s">
        <v>309</v>
      </c>
      <c r="G34" s="84">
        <v>0.78</v>
      </c>
      <c r="H34" s="98"/>
      <c r="I34" s="98"/>
      <c r="J34" s="84" t="s">
        <v>310</v>
      </c>
      <c r="K34" s="84">
        <v>8.66</v>
      </c>
      <c r="L34" s="99"/>
      <c r="M34" s="98">
        <f t="shared" si="0"/>
        <v>11.102564102564102</v>
      </c>
      <c r="N34" s="96"/>
    </row>
    <row r="35" spans="1:14" ht="24">
      <c r="A35" s="94">
        <v>10</v>
      </c>
      <c r="B35" s="95">
        <v>2</v>
      </c>
      <c r="C35" s="82" t="s">
        <v>311</v>
      </c>
      <c r="D35" s="96" t="s">
        <v>276</v>
      </c>
      <c r="E35" s="97">
        <v>0.7</v>
      </c>
      <c r="F35" s="84" t="s">
        <v>312</v>
      </c>
      <c r="G35" s="84"/>
      <c r="H35" s="98"/>
      <c r="I35" s="98"/>
      <c r="J35" s="84" t="s">
        <v>312</v>
      </c>
      <c r="K35" s="84"/>
      <c r="L35" s="99"/>
      <c r="M35" s="98" t="str">
        <f t="shared" si="0"/>
        <v xml:space="preserve"> </v>
      </c>
      <c r="N35" s="96"/>
    </row>
    <row r="36" spans="1:14" ht="19.350000000000001" customHeight="1">
      <c r="A36" s="148" t="s">
        <v>313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  <row r="37" spans="1:14" ht="24">
      <c r="A37" s="94">
        <v>11</v>
      </c>
      <c r="B37" s="95">
        <v>30303</v>
      </c>
      <c r="C37" s="82" t="s">
        <v>314</v>
      </c>
      <c r="D37" s="96" t="s">
        <v>315</v>
      </c>
      <c r="E37" s="97">
        <v>0.02</v>
      </c>
      <c r="F37" s="84" t="s">
        <v>316</v>
      </c>
      <c r="G37" s="84">
        <v>0.02</v>
      </c>
      <c r="H37" s="98"/>
      <c r="I37" s="98"/>
      <c r="J37" s="84" t="s">
        <v>317</v>
      </c>
      <c r="K37" s="84">
        <v>0.1</v>
      </c>
      <c r="L37" s="99"/>
      <c r="M37" s="98">
        <f t="shared" ref="M37:M45" si="1">IF(ISNUMBER(K37/G37),IF(NOT(K37/G37=0),K37/G37, " "), " ")</f>
        <v>5</v>
      </c>
      <c r="N37" s="96" t="s">
        <v>318</v>
      </c>
    </row>
    <row r="38" spans="1:14" ht="24">
      <c r="A38" s="94">
        <v>12</v>
      </c>
      <c r="B38" s="95">
        <v>30401</v>
      </c>
      <c r="C38" s="82" t="s">
        <v>319</v>
      </c>
      <c r="D38" s="96" t="s">
        <v>315</v>
      </c>
      <c r="E38" s="97">
        <v>0.02</v>
      </c>
      <c r="F38" s="84" t="s">
        <v>320</v>
      </c>
      <c r="G38" s="84">
        <v>0.05</v>
      </c>
      <c r="H38" s="98"/>
      <c r="I38" s="98"/>
      <c r="J38" s="84" t="s">
        <v>321</v>
      </c>
      <c r="K38" s="84">
        <v>0.12</v>
      </c>
      <c r="L38" s="99"/>
      <c r="M38" s="98">
        <f t="shared" si="1"/>
        <v>2.4</v>
      </c>
      <c r="N38" s="96" t="s">
        <v>318</v>
      </c>
    </row>
    <row r="39" spans="1:14" ht="36">
      <c r="A39" s="94">
        <v>13</v>
      </c>
      <c r="B39" s="95">
        <v>30954</v>
      </c>
      <c r="C39" s="82" t="s">
        <v>322</v>
      </c>
      <c r="D39" s="96" t="s">
        <v>315</v>
      </c>
      <c r="E39" s="97">
        <v>0.7</v>
      </c>
      <c r="F39" s="84" t="s">
        <v>323</v>
      </c>
      <c r="G39" s="84">
        <v>23.63</v>
      </c>
      <c r="H39" s="98"/>
      <c r="I39" s="98"/>
      <c r="J39" s="84" t="s">
        <v>324</v>
      </c>
      <c r="K39" s="84">
        <v>108.5</v>
      </c>
      <c r="L39" s="99"/>
      <c r="M39" s="98">
        <f t="shared" si="1"/>
        <v>4.5916208209902667</v>
      </c>
      <c r="N39" s="96" t="s">
        <v>325</v>
      </c>
    </row>
    <row r="40" spans="1:14" ht="24">
      <c r="A40" s="94">
        <v>14</v>
      </c>
      <c r="B40" s="95">
        <v>40502</v>
      </c>
      <c r="C40" s="82" t="s">
        <v>326</v>
      </c>
      <c r="D40" s="96" t="s">
        <v>315</v>
      </c>
      <c r="E40" s="97">
        <v>0.1</v>
      </c>
      <c r="F40" s="84" t="s">
        <v>327</v>
      </c>
      <c r="G40" s="84">
        <v>0.79</v>
      </c>
      <c r="H40" s="98"/>
      <c r="I40" s="98"/>
      <c r="J40" s="84" t="s">
        <v>328</v>
      </c>
      <c r="K40" s="84">
        <v>4.5</v>
      </c>
      <c r="L40" s="99"/>
      <c r="M40" s="98">
        <f t="shared" si="1"/>
        <v>5.6962025316455698</v>
      </c>
      <c r="N40" s="96" t="s">
        <v>318</v>
      </c>
    </row>
    <row r="41" spans="1:14" ht="24">
      <c r="A41" s="94">
        <v>15</v>
      </c>
      <c r="B41" s="95">
        <v>40504</v>
      </c>
      <c r="C41" s="82" t="s">
        <v>329</v>
      </c>
      <c r="D41" s="96" t="s">
        <v>315</v>
      </c>
      <c r="E41" s="97">
        <v>0.08</v>
      </c>
      <c r="F41" s="84" t="s">
        <v>330</v>
      </c>
      <c r="G41" s="84">
        <v>0.1</v>
      </c>
      <c r="H41" s="98"/>
      <c r="I41" s="98"/>
      <c r="J41" s="84" t="s">
        <v>331</v>
      </c>
      <c r="K41" s="84">
        <v>0.24</v>
      </c>
      <c r="L41" s="99"/>
      <c r="M41" s="98">
        <f t="shared" si="1"/>
        <v>2.4</v>
      </c>
      <c r="N41" s="96" t="s">
        <v>318</v>
      </c>
    </row>
    <row r="42" spans="1:14" ht="24">
      <c r="A42" s="94">
        <v>16</v>
      </c>
      <c r="B42" s="95">
        <v>121011</v>
      </c>
      <c r="C42" s="82" t="s">
        <v>332</v>
      </c>
      <c r="D42" s="96" t="s">
        <v>315</v>
      </c>
      <c r="E42" s="97">
        <v>0.02</v>
      </c>
      <c r="F42" s="84" t="s">
        <v>333</v>
      </c>
      <c r="G42" s="84">
        <v>0.64</v>
      </c>
      <c r="H42" s="98"/>
      <c r="I42" s="98"/>
      <c r="J42" s="84" t="s">
        <v>334</v>
      </c>
      <c r="K42" s="84">
        <v>2</v>
      </c>
      <c r="L42" s="99"/>
      <c r="M42" s="98">
        <f t="shared" si="1"/>
        <v>3.125</v>
      </c>
      <c r="N42" s="96" t="s">
        <v>318</v>
      </c>
    </row>
    <row r="43" spans="1:14" ht="24">
      <c r="A43" s="94">
        <v>17</v>
      </c>
      <c r="B43" s="95">
        <v>330206</v>
      </c>
      <c r="C43" s="82" t="s">
        <v>335</v>
      </c>
      <c r="D43" s="96" t="s">
        <v>315</v>
      </c>
      <c r="E43" s="97">
        <v>0.46</v>
      </c>
      <c r="F43" s="84" t="s">
        <v>336</v>
      </c>
      <c r="G43" s="84">
        <v>1.07</v>
      </c>
      <c r="H43" s="98"/>
      <c r="I43" s="98"/>
      <c r="J43" s="84" t="s">
        <v>337</v>
      </c>
      <c r="K43" s="84">
        <v>5.0599999999999996</v>
      </c>
      <c r="L43" s="99"/>
      <c r="M43" s="98">
        <f t="shared" si="1"/>
        <v>4.7289719626168214</v>
      </c>
      <c r="N43" s="96" t="s">
        <v>318</v>
      </c>
    </row>
    <row r="44" spans="1:14" ht="24">
      <c r="A44" s="94">
        <v>18</v>
      </c>
      <c r="B44" s="95">
        <v>332101</v>
      </c>
      <c r="C44" s="82" t="s">
        <v>338</v>
      </c>
      <c r="D44" s="96" t="s">
        <v>315</v>
      </c>
      <c r="E44" s="97">
        <v>0.13</v>
      </c>
      <c r="F44" s="84" t="s">
        <v>339</v>
      </c>
      <c r="G44" s="84">
        <v>0.26</v>
      </c>
      <c r="H44" s="98"/>
      <c r="I44" s="98"/>
      <c r="J44" s="84" t="s">
        <v>340</v>
      </c>
      <c r="K44" s="84">
        <v>1.56</v>
      </c>
      <c r="L44" s="99"/>
      <c r="M44" s="98">
        <f t="shared" si="1"/>
        <v>6</v>
      </c>
      <c r="N44" s="96" t="s">
        <v>318</v>
      </c>
    </row>
    <row r="45" spans="1:14" ht="24">
      <c r="A45" s="94">
        <v>19</v>
      </c>
      <c r="B45" s="95">
        <v>400001</v>
      </c>
      <c r="C45" s="82" t="s">
        <v>341</v>
      </c>
      <c r="D45" s="96" t="s">
        <v>315</v>
      </c>
      <c r="E45" s="97">
        <v>0.46</v>
      </c>
      <c r="F45" s="84" t="s">
        <v>342</v>
      </c>
      <c r="G45" s="84">
        <v>47.46</v>
      </c>
      <c r="H45" s="98"/>
      <c r="I45" s="98"/>
      <c r="J45" s="84" t="s">
        <v>343</v>
      </c>
      <c r="K45" s="84">
        <v>262.2</v>
      </c>
      <c r="L45" s="99"/>
      <c r="M45" s="98">
        <f t="shared" si="1"/>
        <v>5.5246523388116309</v>
      </c>
      <c r="N45" s="96" t="s">
        <v>318</v>
      </c>
    </row>
    <row r="46" spans="1:14" ht="19.350000000000001" customHeight="1">
      <c r="A46" s="148" t="s">
        <v>344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</row>
    <row r="47" spans="1:14" ht="36">
      <c r="A47" s="94">
        <v>20</v>
      </c>
      <c r="B47" s="95" t="s">
        <v>345</v>
      </c>
      <c r="C47" s="82" t="s">
        <v>346</v>
      </c>
      <c r="D47" s="96" t="s">
        <v>347</v>
      </c>
      <c r="E47" s="97">
        <v>1E-3</v>
      </c>
      <c r="F47" s="84" t="s">
        <v>348</v>
      </c>
      <c r="G47" s="84">
        <v>3.39</v>
      </c>
      <c r="H47" s="98">
        <v>18171.080000000002</v>
      </c>
      <c r="I47" s="98">
        <v>18.170000000000002</v>
      </c>
      <c r="J47" s="84" t="s">
        <v>349</v>
      </c>
      <c r="K47" s="84">
        <v>18.63</v>
      </c>
      <c r="L47" s="99"/>
      <c r="M47" s="98">
        <f t="shared" ref="M47:M85" si="2">IF(ISNUMBER(K47/G47),IF(NOT(K47/G47=0),K47/G47, " "), " ")</f>
        <v>5.4955752212389379</v>
      </c>
      <c r="N47" s="96" t="s">
        <v>350</v>
      </c>
    </row>
    <row r="48" spans="1:14" ht="24">
      <c r="A48" s="94">
        <v>21</v>
      </c>
      <c r="B48" s="95" t="s">
        <v>351</v>
      </c>
      <c r="C48" s="82" t="s">
        <v>352</v>
      </c>
      <c r="D48" s="96" t="s">
        <v>353</v>
      </c>
      <c r="E48" s="97">
        <v>1.5900000000000001E-2</v>
      </c>
      <c r="F48" s="84" t="s">
        <v>354</v>
      </c>
      <c r="G48" s="84">
        <v>0.1</v>
      </c>
      <c r="H48" s="98">
        <v>41.25</v>
      </c>
      <c r="I48" s="98">
        <v>0.66</v>
      </c>
      <c r="J48" s="84" t="s">
        <v>355</v>
      </c>
      <c r="K48" s="84">
        <v>0.7</v>
      </c>
      <c r="L48" s="99"/>
      <c r="M48" s="98">
        <f t="shared" si="2"/>
        <v>6.9999999999999991</v>
      </c>
      <c r="N48" s="96" t="s">
        <v>356</v>
      </c>
    </row>
    <row r="49" spans="1:14" ht="36">
      <c r="A49" s="94">
        <v>22</v>
      </c>
      <c r="B49" s="95" t="s">
        <v>357</v>
      </c>
      <c r="C49" s="82" t="s">
        <v>358</v>
      </c>
      <c r="D49" s="96" t="s">
        <v>347</v>
      </c>
      <c r="E49" s="97">
        <v>3.5000000000000001E-3</v>
      </c>
      <c r="F49" s="84" t="s">
        <v>359</v>
      </c>
      <c r="G49" s="84">
        <v>68.430000000000007</v>
      </c>
      <c r="H49" s="98">
        <v>43187</v>
      </c>
      <c r="I49" s="98">
        <v>151.15</v>
      </c>
      <c r="J49" s="84" t="s">
        <v>360</v>
      </c>
      <c r="K49" s="84">
        <v>154.78</v>
      </c>
      <c r="L49" s="99"/>
      <c r="M49" s="98">
        <f t="shared" si="2"/>
        <v>2.2618734473184272</v>
      </c>
      <c r="N49" s="96" t="s">
        <v>361</v>
      </c>
    </row>
    <row r="50" spans="1:14" ht="36">
      <c r="A50" s="94">
        <v>23</v>
      </c>
      <c r="B50" s="95" t="s">
        <v>362</v>
      </c>
      <c r="C50" s="82" t="s">
        <v>363</v>
      </c>
      <c r="D50" s="96" t="s">
        <v>347</v>
      </c>
      <c r="E50" s="97">
        <v>1.1599999999999999E-2</v>
      </c>
      <c r="F50" s="84" t="s">
        <v>364</v>
      </c>
      <c r="G50" s="84">
        <v>197.9</v>
      </c>
      <c r="H50" s="98">
        <v>43187</v>
      </c>
      <c r="I50" s="98">
        <v>500.97</v>
      </c>
      <c r="J50" s="84" t="s">
        <v>360</v>
      </c>
      <c r="K50" s="84">
        <v>513</v>
      </c>
      <c r="L50" s="99"/>
      <c r="M50" s="98">
        <f t="shared" si="2"/>
        <v>2.5922182920667001</v>
      </c>
      <c r="N50" s="96" t="s">
        <v>361</v>
      </c>
    </row>
    <row r="51" spans="1:14" ht="48">
      <c r="A51" s="94">
        <v>24</v>
      </c>
      <c r="B51" s="95" t="s">
        <v>365</v>
      </c>
      <c r="C51" s="82" t="s">
        <v>366</v>
      </c>
      <c r="D51" s="96" t="s">
        <v>347</v>
      </c>
      <c r="E51" s="97">
        <v>5.0599999999999999E-2</v>
      </c>
      <c r="F51" s="84" t="s">
        <v>364</v>
      </c>
      <c r="G51" s="84">
        <v>863.24</v>
      </c>
      <c r="H51" s="98">
        <v>43187</v>
      </c>
      <c r="I51" s="98">
        <v>2185.2600000000002</v>
      </c>
      <c r="J51" s="84" t="s">
        <v>360</v>
      </c>
      <c r="K51" s="84">
        <v>2237.7399999999998</v>
      </c>
      <c r="L51" s="99"/>
      <c r="M51" s="98">
        <f t="shared" si="2"/>
        <v>2.5922570779852645</v>
      </c>
      <c r="N51" s="96" t="s">
        <v>361</v>
      </c>
    </row>
    <row r="52" spans="1:14" ht="48">
      <c r="A52" s="94">
        <v>25</v>
      </c>
      <c r="B52" s="95" t="s">
        <v>367</v>
      </c>
      <c r="C52" s="82" t="s">
        <v>368</v>
      </c>
      <c r="D52" s="96" t="s">
        <v>347</v>
      </c>
      <c r="E52" s="97">
        <v>1.7600000000000001E-2</v>
      </c>
      <c r="F52" s="84" t="s">
        <v>364</v>
      </c>
      <c r="G52" s="84">
        <v>300.26</v>
      </c>
      <c r="H52" s="98">
        <v>39715</v>
      </c>
      <c r="I52" s="98">
        <v>698.98</v>
      </c>
      <c r="J52" s="84" t="s">
        <v>369</v>
      </c>
      <c r="K52" s="84">
        <v>716.02</v>
      </c>
      <c r="L52" s="99"/>
      <c r="M52" s="98">
        <f t="shared" si="2"/>
        <v>2.3846666222607076</v>
      </c>
      <c r="N52" s="96" t="s">
        <v>370</v>
      </c>
    </row>
    <row r="53" spans="1:14" ht="24">
      <c r="A53" s="94">
        <v>26</v>
      </c>
      <c r="B53" s="95" t="s">
        <v>371</v>
      </c>
      <c r="C53" s="82" t="s">
        <v>372</v>
      </c>
      <c r="D53" s="96" t="s">
        <v>347</v>
      </c>
      <c r="E53" s="97">
        <v>8.0000000000000004E-4</v>
      </c>
      <c r="F53" s="84" t="s">
        <v>373</v>
      </c>
      <c r="G53" s="84">
        <v>8.56</v>
      </c>
      <c r="H53" s="98">
        <v>103813.56</v>
      </c>
      <c r="I53" s="98">
        <v>83.05</v>
      </c>
      <c r="J53" s="84" t="s">
        <v>374</v>
      </c>
      <c r="K53" s="84">
        <v>84.8</v>
      </c>
      <c r="L53" s="99"/>
      <c r="M53" s="98">
        <f t="shared" si="2"/>
        <v>9.9065420560747661</v>
      </c>
      <c r="N53" s="96" t="s">
        <v>375</v>
      </c>
    </row>
    <row r="54" spans="1:14" ht="36">
      <c r="A54" s="94">
        <v>27</v>
      </c>
      <c r="B54" s="95" t="s">
        <v>376</v>
      </c>
      <c r="C54" s="82" t="s">
        <v>377</v>
      </c>
      <c r="D54" s="96" t="s">
        <v>347</v>
      </c>
      <c r="E54" s="97">
        <v>3.8999999999999998E-3</v>
      </c>
      <c r="F54" s="84" t="s">
        <v>378</v>
      </c>
      <c r="G54" s="84">
        <v>25.9</v>
      </c>
      <c r="H54" s="98">
        <v>39065</v>
      </c>
      <c r="I54" s="98">
        <v>152.35</v>
      </c>
      <c r="J54" s="84" t="s">
        <v>379</v>
      </c>
      <c r="K54" s="84">
        <v>155.77000000000001</v>
      </c>
      <c r="L54" s="99"/>
      <c r="M54" s="98">
        <f t="shared" si="2"/>
        <v>6.0142857142857151</v>
      </c>
      <c r="N54" s="96" t="s">
        <v>380</v>
      </c>
    </row>
    <row r="55" spans="1:14" ht="36">
      <c r="A55" s="94">
        <v>28</v>
      </c>
      <c r="B55" s="95" t="s">
        <v>381</v>
      </c>
      <c r="C55" s="82" t="s">
        <v>382</v>
      </c>
      <c r="D55" s="96" t="s">
        <v>347</v>
      </c>
      <c r="E55" s="97">
        <v>2.5000000000000001E-3</v>
      </c>
      <c r="F55" s="84" t="s">
        <v>383</v>
      </c>
      <c r="G55" s="84">
        <v>21.38</v>
      </c>
      <c r="H55" s="98">
        <v>29654.66</v>
      </c>
      <c r="I55" s="98">
        <v>74.14</v>
      </c>
      <c r="J55" s="84" t="s">
        <v>384</v>
      </c>
      <c r="K55" s="84">
        <v>75.94</v>
      </c>
      <c r="L55" s="99"/>
      <c r="M55" s="98">
        <f t="shared" si="2"/>
        <v>3.5519176800748364</v>
      </c>
      <c r="N55" s="96" t="s">
        <v>385</v>
      </c>
    </row>
    <row r="56" spans="1:14" ht="36">
      <c r="A56" s="94">
        <v>29</v>
      </c>
      <c r="B56" s="95" t="s">
        <v>386</v>
      </c>
      <c r="C56" s="82" t="s">
        <v>387</v>
      </c>
      <c r="D56" s="96" t="s">
        <v>347</v>
      </c>
      <c r="E56" s="97">
        <v>3.0599999999999999E-2</v>
      </c>
      <c r="F56" s="84" t="s">
        <v>388</v>
      </c>
      <c r="G56" s="84">
        <v>919.22</v>
      </c>
      <c r="H56" s="98">
        <v>84405</v>
      </c>
      <c r="I56" s="98">
        <v>2582.7800000000002</v>
      </c>
      <c r="J56" s="84" t="s">
        <v>389</v>
      </c>
      <c r="K56" s="84">
        <v>2639.94</v>
      </c>
      <c r="L56" s="99"/>
      <c r="M56" s="98">
        <f t="shared" si="2"/>
        <v>2.871934901329388</v>
      </c>
      <c r="N56" s="96" t="s">
        <v>390</v>
      </c>
    </row>
    <row r="57" spans="1:14" ht="36">
      <c r="A57" s="94">
        <v>30</v>
      </c>
      <c r="B57" s="95" t="s">
        <v>391</v>
      </c>
      <c r="C57" s="82" t="s">
        <v>392</v>
      </c>
      <c r="D57" s="96" t="s">
        <v>393</v>
      </c>
      <c r="E57" s="97">
        <v>4.7169999999999996</v>
      </c>
      <c r="F57" s="84" t="s">
        <v>394</v>
      </c>
      <c r="G57" s="84">
        <v>182.55</v>
      </c>
      <c r="H57" s="98">
        <v>126.06</v>
      </c>
      <c r="I57" s="98">
        <v>594.63</v>
      </c>
      <c r="J57" s="84" t="s">
        <v>395</v>
      </c>
      <c r="K57" s="84">
        <v>606.61</v>
      </c>
      <c r="L57" s="99"/>
      <c r="M57" s="98">
        <f t="shared" si="2"/>
        <v>3.3229800054779512</v>
      </c>
      <c r="N57" s="96" t="s">
        <v>396</v>
      </c>
    </row>
    <row r="58" spans="1:14" ht="36">
      <c r="A58" s="94">
        <v>31</v>
      </c>
      <c r="B58" s="95" t="s">
        <v>397</v>
      </c>
      <c r="C58" s="82" t="s">
        <v>398</v>
      </c>
      <c r="D58" s="96" t="s">
        <v>353</v>
      </c>
      <c r="E58" s="97">
        <v>7.3000000000000001E-3</v>
      </c>
      <c r="F58" s="84" t="s">
        <v>399</v>
      </c>
      <c r="G58" s="84">
        <v>0.73</v>
      </c>
      <c r="H58" s="98">
        <v>328</v>
      </c>
      <c r="I58" s="98">
        <v>2.4</v>
      </c>
      <c r="J58" s="84" t="s">
        <v>400</v>
      </c>
      <c r="K58" s="84">
        <v>2.4700000000000002</v>
      </c>
      <c r="L58" s="99"/>
      <c r="M58" s="98">
        <f t="shared" si="2"/>
        <v>3.3835616438356166</v>
      </c>
      <c r="N58" s="96" t="s">
        <v>401</v>
      </c>
    </row>
    <row r="59" spans="1:14" ht="24">
      <c r="A59" s="94">
        <v>32</v>
      </c>
      <c r="B59" s="95" t="s">
        <v>402</v>
      </c>
      <c r="C59" s="82" t="s">
        <v>403</v>
      </c>
      <c r="D59" s="96" t="s">
        <v>404</v>
      </c>
      <c r="E59" s="97">
        <v>2.0999999999999999E-3</v>
      </c>
      <c r="F59" s="84" t="s">
        <v>405</v>
      </c>
      <c r="G59" s="84">
        <v>0.08</v>
      </c>
      <c r="H59" s="98">
        <v>128.38999999999999</v>
      </c>
      <c r="I59" s="98">
        <v>0.27</v>
      </c>
      <c r="J59" s="84" t="s">
        <v>406</v>
      </c>
      <c r="K59" s="84">
        <v>0.27</v>
      </c>
      <c r="L59" s="99"/>
      <c r="M59" s="98">
        <f t="shared" si="2"/>
        <v>3.375</v>
      </c>
      <c r="N59" s="96" t="s">
        <v>407</v>
      </c>
    </row>
    <row r="60" spans="1:14" ht="24">
      <c r="A60" s="94">
        <v>33</v>
      </c>
      <c r="B60" s="95" t="s">
        <v>408</v>
      </c>
      <c r="C60" s="82" t="s">
        <v>409</v>
      </c>
      <c r="D60" s="96" t="s">
        <v>347</v>
      </c>
      <c r="E60" s="97">
        <v>0.1951</v>
      </c>
      <c r="F60" s="84" t="s">
        <v>410</v>
      </c>
      <c r="G60" s="84">
        <v>965.76</v>
      </c>
      <c r="H60" s="98">
        <v>17906.78</v>
      </c>
      <c r="I60" s="98">
        <v>3493.59</v>
      </c>
      <c r="J60" s="84" t="s">
        <v>411</v>
      </c>
      <c r="K60" s="84">
        <v>3586.9</v>
      </c>
      <c r="L60" s="99"/>
      <c r="M60" s="98">
        <f t="shared" si="2"/>
        <v>3.714069748177601</v>
      </c>
      <c r="N60" s="96" t="s">
        <v>412</v>
      </c>
    </row>
    <row r="61" spans="1:14" ht="24">
      <c r="A61" s="94">
        <v>34</v>
      </c>
      <c r="B61" s="95" t="s">
        <v>413</v>
      </c>
      <c r="C61" s="82" t="s">
        <v>414</v>
      </c>
      <c r="D61" s="96" t="s">
        <v>404</v>
      </c>
      <c r="E61" s="97">
        <v>0.91390000000000005</v>
      </c>
      <c r="F61" s="84" t="s">
        <v>415</v>
      </c>
      <c r="G61" s="84">
        <v>6.43</v>
      </c>
      <c r="H61" s="98">
        <v>34.75</v>
      </c>
      <c r="I61" s="98">
        <v>31.78</v>
      </c>
      <c r="J61" s="84" t="s">
        <v>416</v>
      </c>
      <c r="K61" s="84">
        <v>32.54</v>
      </c>
      <c r="L61" s="99"/>
      <c r="M61" s="98">
        <f t="shared" si="2"/>
        <v>5.0606531881804049</v>
      </c>
      <c r="N61" s="96" t="s">
        <v>417</v>
      </c>
    </row>
    <row r="62" spans="1:14" ht="36">
      <c r="A62" s="94">
        <v>35</v>
      </c>
      <c r="B62" s="95" t="s">
        <v>418</v>
      </c>
      <c r="C62" s="82" t="s">
        <v>419</v>
      </c>
      <c r="D62" s="96" t="s">
        <v>347</v>
      </c>
      <c r="E62" s="97">
        <v>5.0000000000000001E-4</v>
      </c>
      <c r="F62" s="84" t="s">
        <v>420</v>
      </c>
      <c r="G62" s="84">
        <v>4.5999999999999996</v>
      </c>
      <c r="H62" s="98">
        <v>32928</v>
      </c>
      <c r="I62" s="98">
        <v>16.47</v>
      </c>
      <c r="J62" s="84" t="s">
        <v>421</v>
      </c>
      <c r="K62" s="84">
        <v>16.850000000000001</v>
      </c>
      <c r="L62" s="99"/>
      <c r="M62" s="98">
        <f t="shared" si="2"/>
        <v>3.6630434782608701</v>
      </c>
      <c r="N62" s="96" t="s">
        <v>422</v>
      </c>
    </row>
    <row r="63" spans="1:14" ht="36">
      <c r="A63" s="94">
        <v>36</v>
      </c>
      <c r="B63" s="95" t="s">
        <v>423</v>
      </c>
      <c r="C63" s="82" t="s">
        <v>424</v>
      </c>
      <c r="D63" s="96" t="s">
        <v>404</v>
      </c>
      <c r="E63" s="97">
        <v>2.4E-2</v>
      </c>
      <c r="F63" s="84" t="s">
        <v>425</v>
      </c>
      <c r="G63" s="84">
        <v>0.42</v>
      </c>
      <c r="H63" s="98">
        <v>56.91</v>
      </c>
      <c r="I63" s="98">
        <v>1.37</v>
      </c>
      <c r="J63" s="84" t="s">
        <v>426</v>
      </c>
      <c r="K63" s="84">
        <v>1.4</v>
      </c>
      <c r="L63" s="99"/>
      <c r="M63" s="98">
        <f t="shared" si="2"/>
        <v>3.333333333333333</v>
      </c>
      <c r="N63" s="96" t="s">
        <v>427</v>
      </c>
    </row>
    <row r="64" spans="1:14" ht="72">
      <c r="A64" s="94">
        <v>37</v>
      </c>
      <c r="B64" s="95" t="s">
        <v>428</v>
      </c>
      <c r="C64" s="82" t="s">
        <v>429</v>
      </c>
      <c r="D64" s="96" t="s">
        <v>347</v>
      </c>
      <c r="E64" s="97">
        <v>8.0000000000000004E-4</v>
      </c>
      <c r="F64" s="84" t="s">
        <v>430</v>
      </c>
      <c r="G64" s="84">
        <v>6.38</v>
      </c>
      <c r="H64" s="98">
        <v>20852.8</v>
      </c>
      <c r="I64" s="98">
        <v>16.690000000000001</v>
      </c>
      <c r="J64" s="84" t="s">
        <v>431</v>
      </c>
      <c r="K64" s="84">
        <v>17.149999999999999</v>
      </c>
      <c r="L64" s="99"/>
      <c r="M64" s="98">
        <f t="shared" si="2"/>
        <v>2.6880877742946705</v>
      </c>
      <c r="N64" s="96" t="s">
        <v>432</v>
      </c>
    </row>
    <row r="65" spans="1:14" ht="36">
      <c r="A65" s="94">
        <v>38</v>
      </c>
      <c r="B65" s="95" t="s">
        <v>433</v>
      </c>
      <c r="C65" s="82" t="s">
        <v>434</v>
      </c>
      <c r="D65" s="96" t="s">
        <v>353</v>
      </c>
      <c r="E65" s="97">
        <v>3.5999999999999997E-2</v>
      </c>
      <c r="F65" s="84" t="s">
        <v>435</v>
      </c>
      <c r="G65" s="84">
        <v>45.72</v>
      </c>
      <c r="H65" s="98">
        <v>7690.26</v>
      </c>
      <c r="I65" s="98">
        <v>276.85000000000002</v>
      </c>
      <c r="J65" s="84" t="s">
        <v>436</v>
      </c>
      <c r="K65" s="84">
        <v>284.06</v>
      </c>
      <c r="L65" s="99"/>
      <c r="M65" s="98">
        <f t="shared" si="2"/>
        <v>6.2130358705161859</v>
      </c>
      <c r="N65" s="96" t="s">
        <v>437</v>
      </c>
    </row>
    <row r="66" spans="1:14" ht="36">
      <c r="A66" s="94">
        <v>39</v>
      </c>
      <c r="B66" s="95" t="s">
        <v>438</v>
      </c>
      <c r="C66" s="82" t="s">
        <v>439</v>
      </c>
      <c r="D66" s="96" t="s">
        <v>353</v>
      </c>
      <c r="E66" s="97">
        <v>2.4E-2</v>
      </c>
      <c r="F66" s="84" t="s">
        <v>440</v>
      </c>
      <c r="G66" s="84">
        <v>40.799999999999997</v>
      </c>
      <c r="H66" s="98">
        <v>6112.99</v>
      </c>
      <c r="I66" s="98">
        <v>146.71</v>
      </c>
      <c r="J66" s="84" t="s">
        <v>441</v>
      </c>
      <c r="K66" s="84">
        <v>150.76</v>
      </c>
      <c r="L66" s="99"/>
      <c r="M66" s="98">
        <f t="shared" si="2"/>
        <v>3.6950980392156865</v>
      </c>
      <c r="N66" s="96" t="s">
        <v>442</v>
      </c>
    </row>
    <row r="67" spans="1:14" ht="36">
      <c r="A67" s="94">
        <v>40</v>
      </c>
      <c r="B67" s="95" t="s">
        <v>443</v>
      </c>
      <c r="C67" s="82" t="s">
        <v>444</v>
      </c>
      <c r="D67" s="96" t="s">
        <v>353</v>
      </c>
      <c r="E67" s="97">
        <v>1.2E-2</v>
      </c>
      <c r="F67" s="84" t="s">
        <v>445</v>
      </c>
      <c r="G67" s="84">
        <v>11.74</v>
      </c>
      <c r="H67" s="98">
        <v>6046</v>
      </c>
      <c r="I67" s="98">
        <v>72.55</v>
      </c>
      <c r="J67" s="84" t="s">
        <v>446</v>
      </c>
      <c r="K67" s="84">
        <v>74.56</v>
      </c>
      <c r="L67" s="99"/>
      <c r="M67" s="98">
        <f t="shared" si="2"/>
        <v>6.3509369676320278</v>
      </c>
      <c r="N67" s="96" t="s">
        <v>447</v>
      </c>
    </row>
    <row r="68" spans="1:14" ht="36">
      <c r="A68" s="94">
        <v>41</v>
      </c>
      <c r="B68" s="95" t="s">
        <v>448</v>
      </c>
      <c r="C68" s="82" t="s">
        <v>449</v>
      </c>
      <c r="D68" s="96" t="s">
        <v>353</v>
      </c>
      <c r="E68" s="97">
        <v>0.26400000000000001</v>
      </c>
      <c r="F68" s="84" t="s">
        <v>450</v>
      </c>
      <c r="G68" s="84">
        <v>247.1</v>
      </c>
      <c r="H68" s="98">
        <v>5862</v>
      </c>
      <c r="I68" s="98">
        <v>1547.57</v>
      </c>
      <c r="J68" s="84" t="s">
        <v>451</v>
      </c>
      <c r="K68" s="84">
        <v>1590.83</v>
      </c>
      <c r="L68" s="99"/>
      <c r="M68" s="98">
        <f t="shared" si="2"/>
        <v>6.4380008093889112</v>
      </c>
      <c r="N68" s="96" t="s">
        <v>452</v>
      </c>
    </row>
    <row r="69" spans="1:14" ht="36">
      <c r="A69" s="94">
        <v>42</v>
      </c>
      <c r="B69" s="95" t="s">
        <v>453</v>
      </c>
      <c r="C69" s="82" t="s">
        <v>454</v>
      </c>
      <c r="D69" s="96" t="s">
        <v>353</v>
      </c>
      <c r="E69" s="97">
        <v>8.0000000000000002E-3</v>
      </c>
      <c r="F69" s="84" t="s">
        <v>455</v>
      </c>
      <c r="G69" s="84">
        <v>11.4</v>
      </c>
      <c r="H69" s="98">
        <v>7690.26</v>
      </c>
      <c r="I69" s="98">
        <v>61.52</v>
      </c>
      <c r="J69" s="84" t="s">
        <v>436</v>
      </c>
      <c r="K69" s="84">
        <v>63.13</v>
      </c>
      <c r="L69" s="99"/>
      <c r="M69" s="98">
        <f t="shared" si="2"/>
        <v>5.537719298245614</v>
      </c>
      <c r="N69" s="96" t="s">
        <v>437</v>
      </c>
    </row>
    <row r="70" spans="1:14" ht="60">
      <c r="A70" s="94">
        <v>43</v>
      </c>
      <c r="B70" s="95" t="s">
        <v>456</v>
      </c>
      <c r="C70" s="82" t="s">
        <v>457</v>
      </c>
      <c r="D70" s="96" t="s">
        <v>458</v>
      </c>
      <c r="E70" s="97">
        <v>0.53500000000000003</v>
      </c>
      <c r="F70" s="84" t="s">
        <v>459</v>
      </c>
      <c r="G70" s="84">
        <v>17.28</v>
      </c>
      <c r="H70" s="98">
        <v>104.98</v>
      </c>
      <c r="I70" s="98">
        <v>56.16</v>
      </c>
      <c r="J70" s="84" t="s">
        <v>460</v>
      </c>
      <c r="K70" s="84">
        <v>57.51</v>
      </c>
      <c r="L70" s="99"/>
      <c r="M70" s="98">
        <f t="shared" si="2"/>
        <v>3.3281249999999996</v>
      </c>
      <c r="N70" s="96" t="s">
        <v>461</v>
      </c>
    </row>
    <row r="71" spans="1:14" ht="60">
      <c r="A71" s="94">
        <v>44</v>
      </c>
      <c r="B71" s="95" t="s">
        <v>462</v>
      </c>
      <c r="C71" s="82" t="s">
        <v>463</v>
      </c>
      <c r="D71" s="96" t="s">
        <v>458</v>
      </c>
      <c r="E71" s="97">
        <v>1.956</v>
      </c>
      <c r="F71" s="84" t="s">
        <v>464</v>
      </c>
      <c r="G71" s="84">
        <v>56.45</v>
      </c>
      <c r="H71" s="98">
        <v>57.17</v>
      </c>
      <c r="I71" s="98">
        <v>111.82</v>
      </c>
      <c r="J71" s="84" t="s">
        <v>465</v>
      </c>
      <c r="K71" s="84">
        <v>114.11</v>
      </c>
      <c r="L71" s="99"/>
      <c r="M71" s="98">
        <f t="shared" si="2"/>
        <v>2.0214348981399466</v>
      </c>
      <c r="N71" s="96" t="s">
        <v>466</v>
      </c>
    </row>
    <row r="72" spans="1:14" ht="36">
      <c r="A72" s="94">
        <v>45</v>
      </c>
      <c r="B72" s="95" t="s">
        <v>467</v>
      </c>
      <c r="C72" s="82" t="s">
        <v>468</v>
      </c>
      <c r="D72" s="96" t="s">
        <v>347</v>
      </c>
      <c r="E72" s="97">
        <v>1E-3</v>
      </c>
      <c r="F72" s="84" t="s">
        <v>469</v>
      </c>
      <c r="G72" s="84">
        <v>14.48</v>
      </c>
      <c r="H72" s="98">
        <v>49632</v>
      </c>
      <c r="I72" s="98">
        <v>49.64</v>
      </c>
      <c r="J72" s="84" t="s">
        <v>470</v>
      </c>
      <c r="K72" s="84">
        <v>50.7</v>
      </c>
      <c r="L72" s="99"/>
      <c r="M72" s="98">
        <f t="shared" si="2"/>
        <v>3.5013812154696136</v>
      </c>
      <c r="N72" s="96" t="s">
        <v>471</v>
      </c>
    </row>
    <row r="73" spans="1:14" ht="24">
      <c r="A73" s="94">
        <v>46</v>
      </c>
      <c r="B73" s="95" t="s">
        <v>472</v>
      </c>
      <c r="C73" s="82" t="s">
        <v>473</v>
      </c>
      <c r="D73" s="96" t="s">
        <v>347</v>
      </c>
      <c r="E73" s="97">
        <v>1E-4</v>
      </c>
      <c r="F73" s="84" t="s">
        <v>474</v>
      </c>
      <c r="G73" s="84">
        <v>1.4</v>
      </c>
      <c r="H73" s="98">
        <v>40905.08</v>
      </c>
      <c r="I73" s="98">
        <v>4.09</v>
      </c>
      <c r="J73" s="84" t="s">
        <v>475</v>
      </c>
      <c r="K73" s="84">
        <v>4.1900000000000004</v>
      </c>
      <c r="L73" s="99"/>
      <c r="M73" s="98">
        <f t="shared" si="2"/>
        <v>2.9928571428571433</v>
      </c>
      <c r="N73" s="96" t="s">
        <v>476</v>
      </c>
    </row>
    <row r="74" spans="1:14" ht="60">
      <c r="A74" s="94">
        <v>47</v>
      </c>
      <c r="B74" s="95" t="s">
        <v>477</v>
      </c>
      <c r="C74" s="82" t="s">
        <v>478</v>
      </c>
      <c r="D74" s="96" t="s">
        <v>353</v>
      </c>
      <c r="E74" s="97">
        <v>3.7699999999999997E-2</v>
      </c>
      <c r="F74" s="84" t="s">
        <v>479</v>
      </c>
      <c r="G74" s="84">
        <v>92.37</v>
      </c>
      <c r="H74" s="98">
        <v>12997</v>
      </c>
      <c r="I74" s="98">
        <v>489.99</v>
      </c>
      <c r="J74" s="84" t="s">
        <v>480</v>
      </c>
      <c r="K74" s="84">
        <v>501.66</v>
      </c>
      <c r="L74" s="99"/>
      <c r="M74" s="98">
        <f t="shared" si="2"/>
        <v>5.4309840857421241</v>
      </c>
      <c r="N74" s="96" t="s">
        <v>481</v>
      </c>
    </row>
    <row r="75" spans="1:14" ht="48">
      <c r="A75" s="94">
        <v>48</v>
      </c>
      <c r="B75" s="95" t="s">
        <v>482</v>
      </c>
      <c r="C75" s="82" t="s">
        <v>483</v>
      </c>
      <c r="D75" s="96" t="s">
        <v>458</v>
      </c>
      <c r="E75" s="97">
        <v>0.14000000000000001</v>
      </c>
      <c r="F75" s="84" t="s">
        <v>484</v>
      </c>
      <c r="G75" s="84">
        <v>1.62</v>
      </c>
      <c r="H75" s="98">
        <v>22.1</v>
      </c>
      <c r="I75" s="98">
        <v>3.09</v>
      </c>
      <c r="J75" s="84" t="s">
        <v>485</v>
      </c>
      <c r="K75" s="84">
        <v>3.16</v>
      </c>
      <c r="L75" s="99"/>
      <c r="M75" s="98">
        <f t="shared" si="2"/>
        <v>1.9506172839506173</v>
      </c>
      <c r="N75" s="96" t="s">
        <v>486</v>
      </c>
    </row>
    <row r="76" spans="1:14" ht="36">
      <c r="A76" s="94">
        <v>49</v>
      </c>
      <c r="B76" s="95" t="s">
        <v>487</v>
      </c>
      <c r="C76" s="82" t="s">
        <v>488</v>
      </c>
      <c r="D76" s="96" t="s">
        <v>489</v>
      </c>
      <c r="E76" s="97">
        <v>1</v>
      </c>
      <c r="F76" s="84" t="s">
        <v>490</v>
      </c>
      <c r="G76" s="84">
        <v>18.600000000000001</v>
      </c>
      <c r="H76" s="98">
        <v>33.74</v>
      </c>
      <c r="I76" s="98">
        <v>33.74</v>
      </c>
      <c r="J76" s="84" t="s">
        <v>491</v>
      </c>
      <c r="K76" s="84">
        <v>34.479999999999997</v>
      </c>
      <c r="L76" s="99"/>
      <c r="M76" s="98">
        <f t="shared" si="2"/>
        <v>1.8537634408602148</v>
      </c>
      <c r="N76" s="96" t="s">
        <v>492</v>
      </c>
    </row>
    <row r="77" spans="1:14" ht="36">
      <c r="A77" s="94">
        <v>50</v>
      </c>
      <c r="B77" s="95" t="s">
        <v>493</v>
      </c>
      <c r="C77" s="82" t="s">
        <v>494</v>
      </c>
      <c r="D77" s="96" t="s">
        <v>353</v>
      </c>
      <c r="E77" s="97">
        <v>1.4500000000000001E-2</v>
      </c>
      <c r="F77" s="84" t="s">
        <v>495</v>
      </c>
      <c r="G77" s="84">
        <v>9.32</v>
      </c>
      <c r="H77" s="98">
        <v>2581</v>
      </c>
      <c r="I77" s="98">
        <v>37.43</v>
      </c>
      <c r="J77" s="84" t="s">
        <v>496</v>
      </c>
      <c r="K77" s="84">
        <v>43.62</v>
      </c>
      <c r="L77" s="99"/>
      <c r="M77" s="98">
        <f t="shared" si="2"/>
        <v>4.6802575107296134</v>
      </c>
      <c r="N77" s="96" t="s">
        <v>497</v>
      </c>
    </row>
    <row r="78" spans="1:14" ht="36">
      <c r="A78" s="94">
        <v>51</v>
      </c>
      <c r="B78" s="95" t="s">
        <v>498</v>
      </c>
      <c r="C78" s="82" t="s">
        <v>499</v>
      </c>
      <c r="D78" s="96" t="s">
        <v>347</v>
      </c>
      <c r="E78" s="97">
        <v>2.8500000000000001E-2</v>
      </c>
      <c r="F78" s="84" t="s">
        <v>500</v>
      </c>
      <c r="G78" s="84">
        <v>20.61</v>
      </c>
      <c r="H78" s="98">
        <v>3951</v>
      </c>
      <c r="I78" s="98">
        <v>112.6</v>
      </c>
      <c r="J78" s="84" t="s">
        <v>501</v>
      </c>
      <c r="K78" s="84">
        <v>122.35</v>
      </c>
      <c r="L78" s="99"/>
      <c r="M78" s="98">
        <f t="shared" si="2"/>
        <v>5.9364386220281418</v>
      </c>
      <c r="N78" s="96" t="s">
        <v>502</v>
      </c>
    </row>
    <row r="79" spans="1:14" ht="60">
      <c r="A79" s="94">
        <v>52</v>
      </c>
      <c r="B79" s="95" t="s">
        <v>503</v>
      </c>
      <c r="C79" s="82" t="s">
        <v>504</v>
      </c>
      <c r="D79" s="96" t="s">
        <v>353</v>
      </c>
      <c r="E79" s="97">
        <v>1.12E-2</v>
      </c>
      <c r="F79" s="84" t="s">
        <v>399</v>
      </c>
      <c r="G79" s="84">
        <v>1.1200000000000001</v>
      </c>
      <c r="H79" s="98">
        <v>322.10000000000002</v>
      </c>
      <c r="I79" s="98">
        <v>3.6</v>
      </c>
      <c r="J79" s="84" t="s">
        <v>505</v>
      </c>
      <c r="K79" s="84">
        <v>4.13</v>
      </c>
      <c r="L79" s="99"/>
      <c r="M79" s="98">
        <f t="shared" si="2"/>
        <v>3.6874999999999996</v>
      </c>
      <c r="N79" s="96" t="s">
        <v>506</v>
      </c>
    </row>
    <row r="80" spans="1:14" ht="36">
      <c r="A80" s="94">
        <v>53</v>
      </c>
      <c r="B80" s="95" t="s">
        <v>507</v>
      </c>
      <c r="C80" s="82" t="s">
        <v>508</v>
      </c>
      <c r="D80" s="96" t="s">
        <v>353</v>
      </c>
      <c r="E80" s="97">
        <v>0.19040000000000001</v>
      </c>
      <c r="F80" s="84" t="s">
        <v>509</v>
      </c>
      <c r="G80" s="84">
        <v>0.59</v>
      </c>
      <c r="H80" s="98">
        <v>21.36</v>
      </c>
      <c r="I80" s="98">
        <v>4.05</v>
      </c>
      <c r="J80" s="84" t="s">
        <v>510</v>
      </c>
      <c r="K80" s="84">
        <v>4.1399999999999997</v>
      </c>
      <c r="L80" s="99"/>
      <c r="M80" s="98">
        <f t="shared" si="2"/>
        <v>7.0169491525423728</v>
      </c>
      <c r="N80" s="96" t="s">
        <v>511</v>
      </c>
    </row>
    <row r="81" spans="1:14" ht="24">
      <c r="A81" s="94">
        <v>54</v>
      </c>
      <c r="B81" s="95" t="s">
        <v>512</v>
      </c>
      <c r="C81" s="82" t="s">
        <v>513</v>
      </c>
      <c r="D81" s="96" t="s">
        <v>404</v>
      </c>
      <c r="E81" s="97">
        <v>0.6</v>
      </c>
      <c r="F81" s="84" t="s">
        <v>514</v>
      </c>
      <c r="G81" s="84">
        <v>15.78</v>
      </c>
      <c r="H81" s="98"/>
      <c r="I81" s="98"/>
      <c r="J81" s="84" t="s">
        <v>515</v>
      </c>
      <c r="K81" s="84">
        <v>72.38</v>
      </c>
      <c r="L81" s="99"/>
      <c r="M81" s="98">
        <f t="shared" si="2"/>
        <v>4.586818757921419</v>
      </c>
      <c r="N81" s="96"/>
    </row>
    <row r="82" spans="1:14" ht="24">
      <c r="A82" s="94">
        <v>55</v>
      </c>
      <c r="B82" s="95" t="s">
        <v>516</v>
      </c>
      <c r="C82" s="82" t="s">
        <v>517</v>
      </c>
      <c r="D82" s="96" t="s">
        <v>393</v>
      </c>
      <c r="E82" s="97">
        <v>8.3000000000000007</v>
      </c>
      <c r="F82" s="84" t="s">
        <v>518</v>
      </c>
      <c r="G82" s="84">
        <v>520.49</v>
      </c>
      <c r="H82" s="98"/>
      <c r="I82" s="98"/>
      <c r="J82" s="84" t="s">
        <v>519</v>
      </c>
      <c r="K82" s="84">
        <v>1692.12</v>
      </c>
      <c r="L82" s="99"/>
      <c r="M82" s="98">
        <f t="shared" si="2"/>
        <v>3.2510134680781571</v>
      </c>
      <c r="N82" s="96"/>
    </row>
    <row r="83" spans="1:14" ht="48">
      <c r="A83" s="94">
        <v>56</v>
      </c>
      <c r="B83" s="95" t="s">
        <v>520</v>
      </c>
      <c r="C83" s="82" t="s">
        <v>521</v>
      </c>
      <c r="D83" s="96" t="s">
        <v>522</v>
      </c>
      <c r="E83" s="97">
        <v>0.4</v>
      </c>
      <c r="F83" s="84" t="s">
        <v>523</v>
      </c>
      <c r="G83" s="84">
        <v>20.12</v>
      </c>
      <c r="H83" s="98"/>
      <c r="I83" s="98"/>
      <c r="J83" s="84" t="s">
        <v>524</v>
      </c>
      <c r="K83" s="84">
        <v>53.66</v>
      </c>
      <c r="L83" s="99"/>
      <c r="M83" s="98">
        <f t="shared" si="2"/>
        <v>2.6669980119284293</v>
      </c>
      <c r="N83" s="96"/>
    </row>
    <row r="84" spans="1:14" ht="24">
      <c r="A84" s="94">
        <v>57</v>
      </c>
      <c r="B84" s="95" t="s">
        <v>525</v>
      </c>
      <c r="C84" s="82" t="s">
        <v>526</v>
      </c>
      <c r="D84" s="96" t="s">
        <v>489</v>
      </c>
      <c r="E84" s="97">
        <v>1</v>
      </c>
      <c r="F84" s="84" t="s">
        <v>527</v>
      </c>
      <c r="G84" s="84">
        <v>2.82</v>
      </c>
      <c r="H84" s="98"/>
      <c r="I84" s="98"/>
      <c r="J84" s="84" t="s">
        <v>528</v>
      </c>
      <c r="K84" s="84">
        <v>8.0399999999999991</v>
      </c>
      <c r="L84" s="99"/>
      <c r="M84" s="98">
        <f t="shared" si="2"/>
        <v>2.8510638297872339</v>
      </c>
      <c r="N84" s="96"/>
    </row>
    <row r="85" spans="1:14" ht="48">
      <c r="A85" s="94">
        <v>58</v>
      </c>
      <c r="B85" s="95" t="s">
        <v>529</v>
      </c>
      <c r="C85" s="82" t="s">
        <v>530</v>
      </c>
      <c r="D85" s="96" t="s">
        <v>489</v>
      </c>
      <c r="E85" s="97">
        <v>3</v>
      </c>
      <c r="F85" s="84" t="s">
        <v>531</v>
      </c>
      <c r="G85" s="84">
        <v>37.380000000000003</v>
      </c>
      <c r="H85" s="98"/>
      <c r="I85" s="98"/>
      <c r="J85" s="84" t="s">
        <v>532</v>
      </c>
      <c r="K85" s="84">
        <v>87.66</v>
      </c>
      <c r="L85" s="99"/>
      <c r="M85" s="98">
        <f t="shared" si="2"/>
        <v>2.3451043338683784</v>
      </c>
      <c r="N85" s="96"/>
    </row>
    <row r="86" spans="1:14" ht="19.350000000000001" customHeight="1">
      <c r="A86" s="169" t="s">
        <v>533</v>
      </c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</row>
    <row r="87" spans="1:14" ht="19.350000000000001" customHeight="1">
      <c r="A87" s="148" t="s">
        <v>344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</row>
    <row r="88" spans="1:14" ht="24">
      <c r="A88" s="94">
        <v>59</v>
      </c>
      <c r="B88" s="95" t="s">
        <v>534</v>
      </c>
      <c r="C88" s="82" t="s">
        <v>535</v>
      </c>
      <c r="D88" s="96" t="s">
        <v>393</v>
      </c>
      <c r="E88" s="97">
        <v>9.5449999999999999</v>
      </c>
      <c r="F88" s="84" t="s">
        <v>312</v>
      </c>
      <c r="G88" s="84"/>
      <c r="H88" s="98"/>
      <c r="I88" s="98"/>
      <c r="J88" s="84" t="s">
        <v>312</v>
      </c>
      <c r="K88" s="84"/>
      <c r="L88" s="99"/>
      <c r="M88" s="98" t="str">
        <f>IF(ISNUMBER(K88/G88),IF(NOT(K88/G88=0),K88/G88, " "), " ")</f>
        <v xml:space="preserve"> </v>
      </c>
      <c r="N88" s="96"/>
    </row>
    <row r="89" spans="1:14" ht="24">
      <c r="A89" s="100">
        <v>60</v>
      </c>
      <c r="B89" s="101" t="s">
        <v>536</v>
      </c>
      <c r="C89" s="88" t="s">
        <v>537</v>
      </c>
      <c r="D89" s="102" t="s">
        <v>347</v>
      </c>
      <c r="E89" s="103">
        <v>7.2400000000000006E-2</v>
      </c>
      <c r="F89" s="90" t="s">
        <v>312</v>
      </c>
      <c r="G89" s="90"/>
      <c r="H89" s="104"/>
      <c r="I89" s="104"/>
      <c r="J89" s="90" t="s">
        <v>312</v>
      </c>
      <c r="K89" s="90"/>
      <c r="L89" s="105"/>
      <c r="M89" s="104" t="str">
        <f>IF(ISNUMBER(K89/G89),IF(NOT(K89/G89=0),K89/G89, " "), " ")</f>
        <v xml:space="preserve"> </v>
      </c>
      <c r="N89" s="102"/>
    </row>
    <row r="90" spans="1:14">
      <c r="A90" s="150" t="s">
        <v>247</v>
      </c>
      <c r="B90" s="151"/>
      <c r="C90" s="151"/>
      <c r="D90" s="151"/>
      <c r="E90" s="151"/>
      <c r="F90" s="151"/>
      <c r="G90" s="106">
        <v>8856</v>
      </c>
      <c r="H90" s="107"/>
      <c r="I90" s="107"/>
      <c r="J90" s="107"/>
      <c r="K90" s="106">
        <v>60546</v>
      </c>
      <c r="L90" s="108"/>
      <c r="M90" s="106">
        <f t="shared" ref="M90:M110" ca="1" si="3">IF(ISNUMBER(INDIRECT("K" &amp; ROW())/INDIRECT("G" &amp; ROW())),INDIRECT("K" &amp; ROW())/INDIRECT("G" &amp; ROW()), " ")</f>
        <v>6.8367208672086717</v>
      </c>
      <c r="N90" s="92" t="s">
        <v>538</v>
      </c>
    </row>
    <row r="91" spans="1:14">
      <c r="A91" s="150" t="s">
        <v>252</v>
      </c>
      <c r="B91" s="151"/>
      <c r="C91" s="151"/>
      <c r="D91" s="151"/>
      <c r="E91" s="151"/>
      <c r="F91" s="151"/>
      <c r="G91" s="106"/>
      <c r="H91" s="107"/>
      <c r="I91" s="107"/>
      <c r="J91" s="107"/>
      <c r="K91" s="106"/>
      <c r="L91" s="108"/>
      <c r="M91" s="106" t="str">
        <f t="shared" ca="1" si="3"/>
        <v xml:space="preserve"> </v>
      </c>
      <c r="N91" s="92" t="s">
        <v>538</v>
      </c>
    </row>
    <row r="92" spans="1:14">
      <c r="A92" s="150" t="s">
        <v>253</v>
      </c>
      <c r="B92" s="151"/>
      <c r="C92" s="151"/>
      <c r="D92" s="151"/>
      <c r="E92" s="151"/>
      <c r="F92" s="151"/>
      <c r="G92" s="106">
        <v>4027</v>
      </c>
      <c r="H92" s="107"/>
      <c r="I92" s="107"/>
      <c r="J92" s="107"/>
      <c r="K92" s="106">
        <v>44386</v>
      </c>
      <c r="L92" s="108"/>
      <c r="M92" s="106">
        <f t="shared" ca="1" si="3"/>
        <v>11.022100819468587</v>
      </c>
      <c r="N92" s="92" t="s">
        <v>538</v>
      </c>
    </row>
    <row r="93" spans="1:14">
      <c r="A93" s="150" t="s">
        <v>254</v>
      </c>
      <c r="B93" s="151"/>
      <c r="C93" s="151"/>
      <c r="D93" s="151"/>
      <c r="E93" s="151"/>
      <c r="F93" s="151"/>
      <c r="G93" s="106">
        <v>4768</v>
      </c>
      <c r="H93" s="107"/>
      <c r="I93" s="107"/>
      <c r="J93" s="107"/>
      <c r="K93" s="106">
        <v>15882</v>
      </c>
      <c r="L93" s="108"/>
      <c r="M93" s="106">
        <f t="shared" ca="1" si="3"/>
        <v>3.3309563758389262</v>
      </c>
      <c r="N93" s="92" t="s">
        <v>538</v>
      </c>
    </row>
    <row r="94" spans="1:14">
      <c r="A94" s="150" t="s">
        <v>255</v>
      </c>
      <c r="B94" s="151"/>
      <c r="C94" s="151"/>
      <c r="D94" s="151"/>
      <c r="E94" s="151"/>
      <c r="F94" s="151"/>
      <c r="G94" s="106">
        <v>71</v>
      </c>
      <c r="H94" s="107"/>
      <c r="I94" s="107"/>
      <c r="J94" s="107"/>
      <c r="K94" s="106">
        <v>386</v>
      </c>
      <c r="L94" s="108"/>
      <c r="M94" s="106">
        <f t="shared" ca="1" si="3"/>
        <v>5.436619718309859</v>
      </c>
      <c r="N94" s="92" t="s">
        <v>538</v>
      </c>
    </row>
    <row r="95" spans="1:14">
      <c r="A95" s="152" t="s">
        <v>256</v>
      </c>
      <c r="B95" s="153"/>
      <c r="C95" s="153"/>
      <c r="D95" s="153"/>
      <c r="E95" s="153"/>
      <c r="F95" s="153"/>
      <c r="G95" s="109">
        <v>3253</v>
      </c>
      <c r="H95" s="110"/>
      <c r="I95" s="110"/>
      <c r="J95" s="110"/>
      <c r="K95" s="109">
        <v>30476</v>
      </c>
      <c r="L95" s="111"/>
      <c r="M95" s="109">
        <f t="shared" ca="1" si="3"/>
        <v>9.368582846603136</v>
      </c>
      <c r="N95" s="93" t="s">
        <v>538</v>
      </c>
    </row>
    <row r="96" spans="1:14">
      <c r="A96" s="152" t="s">
        <v>257</v>
      </c>
      <c r="B96" s="153"/>
      <c r="C96" s="153"/>
      <c r="D96" s="153"/>
      <c r="E96" s="153"/>
      <c r="F96" s="153"/>
      <c r="G96" s="109">
        <v>2043</v>
      </c>
      <c r="H96" s="110"/>
      <c r="I96" s="110"/>
      <c r="J96" s="110"/>
      <c r="K96" s="109">
        <v>18013</v>
      </c>
      <c r="L96" s="111"/>
      <c r="M96" s="109">
        <f t="shared" ca="1" si="3"/>
        <v>8.8169358786098879</v>
      </c>
      <c r="N96" s="93" t="s">
        <v>538</v>
      </c>
    </row>
    <row r="97" spans="1:14">
      <c r="A97" s="152" t="s">
        <v>258</v>
      </c>
      <c r="B97" s="153"/>
      <c r="C97" s="153"/>
      <c r="D97" s="153"/>
      <c r="E97" s="153"/>
      <c r="F97" s="153"/>
      <c r="G97" s="109"/>
      <c r="H97" s="110"/>
      <c r="I97" s="110"/>
      <c r="J97" s="110"/>
      <c r="K97" s="109"/>
      <c r="L97" s="111"/>
      <c r="M97" s="109" t="str">
        <f t="shared" ca="1" si="3"/>
        <v xml:space="preserve"> </v>
      </c>
      <c r="N97" s="93" t="s">
        <v>538</v>
      </c>
    </row>
    <row r="98" spans="1:14" ht="30" customHeight="1">
      <c r="A98" s="150" t="s">
        <v>259</v>
      </c>
      <c r="B98" s="151"/>
      <c r="C98" s="151"/>
      <c r="D98" s="151"/>
      <c r="E98" s="151"/>
      <c r="F98" s="151"/>
      <c r="G98" s="106">
        <v>261</v>
      </c>
      <c r="H98" s="107"/>
      <c r="I98" s="107"/>
      <c r="J98" s="107"/>
      <c r="K98" s="106">
        <v>1690</v>
      </c>
      <c r="L98" s="108"/>
      <c r="M98" s="106">
        <f t="shared" ca="1" si="3"/>
        <v>6.4750957854406126</v>
      </c>
      <c r="N98" s="92" t="s">
        <v>538</v>
      </c>
    </row>
    <row r="99" spans="1:14" ht="30" customHeight="1">
      <c r="A99" s="150" t="s">
        <v>260</v>
      </c>
      <c r="B99" s="151"/>
      <c r="C99" s="151"/>
      <c r="D99" s="151"/>
      <c r="E99" s="151"/>
      <c r="F99" s="151"/>
      <c r="G99" s="106">
        <v>49</v>
      </c>
      <c r="H99" s="107"/>
      <c r="I99" s="107"/>
      <c r="J99" s="107"/>
      <c r="K99" s="106">
        <v>169</v>
      </c>
      <c r="L99" s="108"/>
      <c r="M99" s="106">
        <f t="shared" ca="1" si="3"/>
        <v>3.4489795918367347</v>
      </c>
      <c r="N99" s="92" t="s">
        <v>538</v>
      </c>
    </row>
    <row r="100" spans="1:14">
      <c r="A100" s="150" t="s">
        <v>261</v>
      </c>
      <c r="B100" s="151"/>
      <c r="C100" s="151"/>
      <c r="D100" s="151"/>
      <c r="E100" s="151"/>
      <c r="F100" s="151"/>
      <c r="G100" s="106">
        <v>32</v>
      </c>
      <c r="H100" s="107"/>
      <c r="I100" s="107"/>
      <c r="J100" s="107"/>
      <c r="K100" s="106">
        <v>147</v>
      </c>
      <c r="L100" s="108"/>
      <c r="M100" s="106">
        <f t="shared" ca="1" si="3"/>
        <v>4.59375</v>
      </c>
      <c r="N100" s="92" t="s">
        <v>538</v>
      </c>
    </row>
    <row r="101" spans="1:14">
      <c r="A101" s="150" t="s">
        <v>262</v>
      </c>
      <c r="B101" s="151"/>
      <c r="C101" s="151"/>
      <c r="D101" s="151"/>
      <c r="E101" s="151"/>
      <c r="F101" s="151"/>
      <c r="G101" s="106">
        <v>662</v>
      </c>
      <c r="H101" s="107"/>
      <c r="I101" s="107"/>
      <c r="J101" s="107"/>
      <c r="K101" s="106">
        <v>2806</v>
      </c>
      <c r="L101" s="108"/>
      <c r="M101" s="106">
        <f t="shared" ca="1" si="3"/>
        <v>4.238670694864048</v>
      </c>
      <c r="N101" s="92" t="s">
        <v>538</v>
      </c>
    </row>
    <row r="102" spans="1:14">
      <c r="A102" s="150" t="s">
        <v>263</v>
      </c>
      <c r="B102" s="151"/>
      <c r="C102" s="151"/>
      <c r="D102" s="151"/>
      <c r="E102" s="151"/>
      <c r="F102" s="151"/>
      <c r="G102" s="106">
        <v>312</v>
      </c>
      <c r="H102" s="107"/>
      <c r="I102" s="107"/>
      <c r="J102" s="107"/>
      <c r="K102" s="106">
        <v>3066</v>
      </c>
      <c r="L102" s="108"/>
      <c r="M102" s="106">
        <f t="shared" ca="1" si="3"/>
        <v>9.8269230769230766</v>
      </c>
      <c r="N102" s="92" t="s">
        <v>538</v>
      </c>
    </row>
    <row r="103" spans="1:14">
      <c r="A103" s="150" t="s">
        <v>264</v>
      </c>
      <c r="B103" s="151"/>
      <c r="C103" s="151"/>
      <c r="D103" s="151"/>
      <c r="E103" s="151"/>
      <c r="F103" s="151"/>
      <c r="G103" s="106">
        <v>11903</v>
      </c>
      <c r="H103" s="107"/>
      <c r="I103" s="107"/>
      <c r="J103" s="107"/>
      <c r="K103" s="106">
        <v>93791</v>
      </c>
      <c r="L103" s="108"/>
      <c r="M103" s="106">
        <f t="shared" ca="1" si="3"/>
        <v>7.8796101823069815</v>
      </c>
      <c r="N103" s="92" t="s">
        <v>538</v>
      </c>
    </row>
    <row r="104" spans="1:14">
      <c r="A104" s="150" t="s">
        <v>265</v>
      </c>
      <c r="B104" s="151"/>
      <c r="C104" s="151"/>
      <c r="D104" s="151"/>
      <c r="E104" s="151"/>
      <c r="F104" s="151"/>
      <c r="G104" s="106">
        <v>227</v>
      </c>
      <c r="H104" s="107"/>
      <c r="I104" s="107"/>
      <c r="J104" s="107"/>
      <c r="K104" s="106">
        <v>1808</v>
      </c>
      <c r="L104" s="108"/>
      <c r="M104" s="106">
        <f t="shared" ca="1" si="3"/>
        <v>7.964757709251101</v>
      </c>
      <c r="N104" s="92" t="s">
        <v>538</v>
      </c>
    </row>
    <row r="105" spans="1:14">
      <c r="A105" s="150" t="s">
        <v>266</v>
      </c>
      <c r="B105" s="151"/>
      <c r="C105" s="151"/>
      <c r="D105" s="151"/>
      <c r="E105" s="151"/>
      <c r="F105" s="151"/>
      <c r="G105" s="106">
        <v>26</v>
      </c>
      <c r="H105" s="107"/>
      <c r="I105" s="107"/>
      <c r="J105" s="107"/>
      <c r="K105" s="106">
        <v>253</v>
      </c>
      <c r="L105" s="108"/>
      <c r="M105" s="106">
        <f t="shared" ca="1" si="3"/>
        <v>9.7307692307692299</v>
      </c>
      <c r="N105" s="92" t="s">
        <v>538</v>
      </c>
    </row>
    <row r="106" spans="1:14">
      <c r="A106" s="150" t="s">
        <v>267</v>
      </c>
      <c r="B106" s="151"/>
      <c r="C106" s="151"/>
      <c r="D106" s="151"/>
      <c r="E106" s="151"/>
      <c r="F106" s="151"/>
      <c r="G106" s="106">
        <v>511</v>
      </c>
      <c r="H106" s="107"/>
      <c r="I106" s="107"/>
      <c r="J106" s="107"/>
      <c r="K106" s="106">
        <v>3679</v>
      </c>
      <c r="L106" s="108"/>
      <c r="M106" s="106">
        <f t="shared" ca="1" si="3"/>
        <v>7.1996086105675143</v>
      </c>
      <c r="N106" s="92" t="s">
        <v>538</v>
      </c>
    </row>
    <row r="107" spans="1:14">
      <c r="A107" s="150" t="s">
        <v>268</v>
      </c>
      <c r="B107" s="151"/>
      <c r="C107" s="151"/>
      <c r="D107" s="151"/>
      <c r="E107" s="151"/>
      <c r="F107" s="151"/>
      <c r="G107" s="106">
        <v>169</v>
      </c>
      <c r="H107" s="107"/>
      <c r="I107" s="107"/>
      <c r="J107" s="107"/>
      <c r="K107" s="106">
        <v>1626</v>
      </c>
      <c r="L107" s="108"/>
      <c r="M107" s="106">
        <f t="shared" ca="1" si="3"/>
        <v>9.6213017751479288</v>
      </c>
      <c r="N107" s="92" t="s">
        <v>538</v>
      </c>
    </row>
    <row r="108" spans="1:14">
      <c r="A108" s="150" t="s">
        <v>269</v>
      </c>
      <c r="B108" s="151"/>
      <c r="C108" s="151"/>
      <c r="D108" s="151"/>
      <c r="E108" s="151"/>
      <c r="F108" s="151"/>
      <c r="G108" s="106">
        <v>14152</v>
      </c>
      <c r="H108" s="107"/>
      <c r="I108" s="107"/>
      <c r="J108" s="107"/>
      <c r="K108" s="106">
        <v>109035</v>
      </c>
      <c r="L108" s="108"/>
      <c r="M108" s="106">
        <f t="shared" ca="1" si="3"/>
        <v>7.7045647258338041</v>
      </c>
      <c r="N108" s="92" t="s">
        <v>538</v>
      </c>
    </row>
    <row r="109" spans="1:14" ht="30" customHeight="1">
      <c r="A109" s="150" t="s">
        <v>270</v>
      </c>
      <c r="B109" s="151"/>
      <c r="C109" s="151"/>
      <c r="D109" s="151"/>
      <c r="E109" s="151"/>
      <c r="F109" s="151"/>
      <c r="G109" s="106">
        <v>1024.6300000000001</v>
      </c>
      <c r="H109" s="107"/>
      <c r="I109" s="107"/>
      <c r="J109" s="107"/>
      <c r="K109" s="106">
        <v>4334.3</v>
      </c>
      <c r="L109" s="108"/>
      <c r="M109" s="106">
        <f t="shared" ca="1" si="3"/>
        <v>4.2301123332324835</v>
      </c>
      <c r="N109" s="92" t="s">
        <v>538</v>
      </c>
    </row>
    <row r="110" spans="1:14">
      <c r="A110" s="152" t="s">
        <v>271</v>
      </c>
      <c r="B110" s="153"/>
      <c r="C110" s="153"/>
      <c r="D110" s="153"/>
      <c r="E110" s="153"/>
      <c r="F110" s="153"/>
      <c r="G110" s="109">
        <v>15176.63</v>
      </c>
      <c r="H110" s="110"/>
      <c r="I110" s="110"/>
      <c r="J110" s="110"/>
      <c r="K110" s="109">
        <v>113369.3</v>
      </c>
      <c r="L110" s="111"/>
      <c r="M110" s="109">
        <f t="shared" ca="1" si="3"/>
        <v>7.469991691172547</v>
      </c>
      <c r="N110" s="93" t="s">
        <v>538</v>
      </c>
    </row>
    <row r="111" spans="1:14">
      <c r="A111" s="48"/>
      <c r="G111" s="67"/>
      <c r="H111" s="68"/>
      <c r="I111" s="68"/>
      <c r="J111" s="68"/>
      <c r="K111" s="67"/>
      <c r="L111" s="69"/>
      <c r="M111" s="67"/>
      <c r="N111" s="48"/>
    </row>
    <row r="112" spans="1:14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70"/>
      <c r="M112" s="29"/>
      <c r="N112" s="29"/>
    </row>
    <row r="113" spans="1:14">
      <c r="A113" s="75" t="s">
        <v>68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  <row r="114" spans="1:14">
      <c r="A114" s="3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70"/>
      <c r="M114" s="29"/>
      <c r="N114" s="29"/>
    </row>
    <row r="115" spans="1:14">
      <c r="A115" s="75" t="s">
        <v>69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70"/>
      <c r="M115" s="29"/>
      <c r="N115" s="29"/>
    </row>
  </sheetData>
  <mergeCells count="54">
    <mergeCell ref="A108:F108"/>
    <mergeCell ref="A109:F109"/>
    <mergeCell ref="A110:F110"/>
    <mergeCell ref="A102:F102"/>
    <mergeCell ref="A103:F103"/>
    <mergeCell ref="A104:F104"/>
    <mergeCell ref="A105:F105"/>
    <mergeCell ref="A106:F106"/>
    <mergeCell ref="A107:F107"/>
    <mergeCell ref="A101:F101"/>
    <mergeCell ref="A90:F90"/>
    <mergeCell ref="A91:F91"/>
    <mergeCell ref="A92:F92"/>
    <mergeCell ref="A93:F93"/>
    <mergeCell ref="A94:F94"/>
    <mergeCell ref="A95:F95"/>
    <mergeCell ref="A96:F96"/>
    <mergeCell ref="A97:F97"/>
    <mergeCell ref="A98:F98"/>
    <mergeCell ref="A99:F99"/>
    <mergeCell ref="A100:F100"/>
    <mergeCell ref="A24:N24"/>
    <mergeCell ref="A25:N25"/>
    <mergeCell ref="A36:N36"/>
    <mergeCell ref="A46:N46"/>
    <mergeCell ref="A86:N86"/>
    <mergeCell ref="A87:N8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2015-03-24T07:28:42Z</cp:lastPrinted>
  <dcterms:created xsi:type="dcterms:W3CDTF">2003-01-28T12:33:10Z</dcterms:created>
  <dcterms:modified xsi:type="dcterms:W3CDTF">2015-03-24T07:28:47Z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