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 refMode="R1C1"/>
</workbook>
</file>

<file path=xl/calcChain.xml><?xml version="1.0" encoding="utf-8"?>
<calcChain xmlns="http://schemas.openxmlformats.org/spreadsheetml/2006/main">
  <c r="M26" i="16"/>
  <c r="M27"/>
  <c r="M28"/>
  <c r="M29"/>
  <c r="M31"/>
  <c r="M32"/>
  <c r="M33"/>
  <c r="J15"/>
  <c r="G15"/>
  <c r="J13"/>
  <c r="G13"/>
  <c r="J12"/>
  <c r="G12"/>
  <c r="J11"/>
  <c r="G11"/>
  <c r="K31" i="8"/>
  <c r="H31"/>
  <c r="K29"/>
  <c r="H29"/>
  <c r="K28"/>
  <c r="H28"/>
  <c r="K27"/>
  <c r="H27"/>
  <c r="K59"/>
  <c r="K58"/>
  <c r="H59"/>
  <c r="H58"/>
  <c r="J14" i="16"/>
  <c r="G14"/>
  <c r="K30" i="8"/>
  <c r="H30"/>
  <c r="A18" i="16"/>
  <c r="B34" i="8"/>
  <c r="M34" i="16"/>
  <c r="M43"/>
  <c r="M39"/>
  <c r="M42"/>
  <c r="M38"/>
  <c r="M36"/>
  <c r="M41"/>
  <c r="M37"/>
  <c r="M35"/>
  <c r="M40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<sst xmlns="http://schemas.openxmlformats.org/spreadsheetml/2006/main" count="235" uniqueCount="156">
  <si>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</si>
  <si>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</si>
  <si>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</si>
  <si>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</si>
  <si>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</si>
  <si>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</si>
  <si>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</si>
  <si>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</si>
  <si>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</si>
  <si>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</si>
  <si>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</si>
  <si>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</si>
  <si>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</si>
  <si>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</si>
  <si>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</si>
  <si>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</si>
  <si>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</si>
  <si>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</si>
  <si>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</si>
  <si>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</si>
  <si>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</si>
  <si>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</si>
  <si>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</si>
  <si>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</si>
  <si>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</si>
  <si>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</si>
  <si>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</si>
  <si>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</si>
  <si>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</si>
  <si>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</si>
  <si>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</si>
  <si>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</si>
  <si>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</si>
  <si>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</si>
  <si>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</si>
  <si>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</si>
  <si>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</si>
  <si>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</si>
  <si>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</si>
  <si>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</si>
  <si>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</si>
  <si>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</si>
  <si>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</si>
  <si>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</si>
  <si>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</si>
  <si>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</si>
  <si>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</si>
  <si>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</si>
  <si>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</si>
  <si>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</si>
  <si>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</si>
  <si>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</si>
  <si>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</si>
  <si>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</si>
  <si>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</si>
  <si>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</si>
  <si>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</si>
  <si>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</si>
  <si>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</si>
  <si>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</si>
  <si>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</si>
  <si>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</si>
  <si>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</si>
  <si>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</si>
  <si>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</si>
  <si>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</si>
  <si>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</si>
  <si>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Цветная 2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</si>
  <si>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</si>
  <si>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</si>
  <si>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</si>
  <si>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</si>
  <si>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</si>
  <si>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</si>
  <si>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</si>
  <si>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</si>
  <si>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</si>
  <si>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</si>
  <si>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</si>
  <si>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</si>
  <si>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</si>
  <si>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</si>
  <si>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</si>
  <si>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</si>
  <si>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</si>
  <si>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</si>
  <si>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</si>
  <si>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</si>
  <si>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</si>
  <si>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</si>
  <si>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</si>
  <si>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</si>
  <si>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</si>
  <si>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</si>
  <si>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</si>
  <si>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</si>
  <si>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</si>
  <si>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</si>
  <si>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</si>
  <si>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0,08
85
65</t>
  </si>
  <si>
    <t>22,11
18,79
14,37</t>
  </si>
  <si>
    <t>243,64
207,09
158,37</t>
  </si>
  <si>
    <t>Итого прямые затраты по акту</t>
  </si>
  <si>
    <t>169,94
_____
35,11</t>
  </si>
  <si>
    <t>1872,91
_____
102,20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</si>
  <si>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</si>
  <si>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</si>
  <si>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</si>
  <si>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</si>
  <si>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</si>
  <si>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</si>
  <si>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</si>
  <si>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</si>
  <si>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</si>
  <si>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</si>
  <si>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</si>
  <si>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</si>
  <si>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</si>
  <si>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</si>
  <si>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</si>
  <si>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</si>
  <si>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</si>
  <si>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</si>
  <si>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</si>
  <si>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</si>
  <si>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</si>
  <si>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</si>
  <si>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</si>
  <si>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</si>
  <si>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</si>
  <si>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</si>
  <si>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</si>
  <si>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</si>
  <si>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</si>
  <si>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</si>
  <si>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</si>
  <si>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</si>
  <si>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</si>
  <si>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</si>
  <si>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</si>
  <si>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</si>
  <si>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</si>
  <si>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</si>
  <si>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</si>
  <si>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</si>
  <si>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</si>
  <si>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</si>
  <si>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</si>
  <si>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</si>
  <si>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</si>
  <si>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</si>
  <si>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</si>
  <si>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</si>
  <si>
    <t>Подрядчик (Субподрядчик) :  ООО "ЭЛЕВКОН"</t>
  </si>
  <si>
    <t>Объект : Цветная д2</t>
  </si>
  <si>
    <t>Сдал:  _________________ /Главный инженер    В.Н. Коркин /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</si>
</sst>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0" xfId="23" applyFont="1" applyAlignment="1">
      <alignment horizontal="left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A77"/>
  <sheetViews>
    <sheetView showGridLines="0" tabSelected="1" workbookViewId="0">
      <selection activeCell="C72" sqref="C72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153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53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54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154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14.43</v>
      </c>
      <c r="X14" s="27">
        <v>14.43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3" t="s">
        <v>39</v>
      </c>
      <c r="I17" s="124"/>
      <c r="J17" s="123" t="s">
        <v>40</v>
      </c>
      <c r="K17" s="124"/>
      <c r="L17" s="135" t="s">
        <v>41</v>
      </c>
      <c r="M17" s="136"/>
      <c r="N17" s="136"/>
      <c r="O17" s="136"/>
      <c r="P17" s="136"/>
      <c r="Q17" s="136"/>
      <c r="R17" s="136"/>
      <c r="S17" s="136"/>
      <c r="T17" s="136"/>
      <c r="U17" s="136"/>
      <c r="V17" s="137"/>
    </row>
    <row r="18" spans="2:27" s="25" customFormat="1">
      <c r="B18" s="30"/>
      <c r="C18" s="29"/>
      <c r="D18" s="29"/>
      <c r="E18" s="29"/>
      <c r="H18" s="125"/>
      <c r="I18" s="126"/>
      <c r="J18" s="125"/>
      <c r="K18" s="126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>
      <c r="B19" s="28"/>
      <c r="C19" s="29"/>
      <c r="D19" s="29"/>
      <c r="E19" s="29"/>
      <c r="H19" s="138">
        <v>1</v>
      </c>
      <c r="I19" s="139"/>
      <c r="J19" s="140" t="s">
        <v>64</v>
      </c>
      <c r="K19" s="141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6" t="s">
        <v>38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2:27" s="33" customFormat="1" ht="15.75">
      <c r="B22" s="146" t="s">
        <v>152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2:27" s="29" customFormat="1" ht="12">
      <c r="B23" s="147" t="s">
        <v>67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</row>
    <row r="24" spans="2:27" s="34" customFormat="1" ht="12">
      <c r="B24" s="148" t="s">
        <v>4</v>
      </c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49" t="s">
        <v>20</v>
      </c>
      <c r="I26" s="150"/>
      <c r="J26" s="151"/>
      <c r="K26" s="149" t="s">
        <v>21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1"/>
    </row>
    <row r="27" spans="2:27" s="29" customFormat="1" ht="12">
      <c r="B27" s="25"/>
      <c r="C27" s="25"/>
      <c r="D27" s="25"/>
      <c r="E27" s="28" t="s">
        <v>5</v>
      </c>
      <c r="F27" s="25"/>
      <c r="G27" s="25"/>
      <c r="H27" s="142">
        <f>459.96/1000</f>
        <v>0.45995999999999998</v>
      </c>
      <c r="I27" s="143"/>
      <c r="J27" s="35" t="s">
        <v>6</v>
      </c>
      <c r="K27" s="144">
        <f>4784.47/1000</f>
        <v>4.7844700000000007</v>
      </c>
      <c r="L27" s="145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>
      <c r="B28" s="25"/>
      <c r="C28" s="25"/>
      <c r="D28" s="25"/>
      <c r="E28" s="37" t="s">
        <v>35</v>
      </c>
      <c r="F28" s="25"/>
      <c r="G28" s="38"/>
      <c r="H28" s="142">
        <f>0/1000</f>
        <v>0</v>
      </c>
      <c r="I28" s="143"/>
      <c r="J28" s="35" t="s">
        <v>6</v>
      </c>
      <c r="K28" s="144">
        <f>0/1000</f>
        <v>0</v>
      </c>
      <c r="L28" s="145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>
      <c r="B29" s="25"/>
      <c r="C29" s="25"/>
      <c r="D29" s="25"/>
      <c r="E29" s="37" t="s">
        <v>36</v>
      </c>
      <c r="F29" s="25"/>
      <c r="G29" s="38"/>
      <c r="H29" s="142">
        <f>459.96/1000</f>
        <v>0.45995999999999998</v>
      </c>
      <c r="I29" s="143"/>
      <c r="J29" s="35" t="s">
        <v>6</v>
      </c>
      <c r="K29" s="144">
        <f>4784.47/1000</f>
        <v>4.7844700000000007</v>
      </c>
      <c r="L29" s="145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>
      <c r="B30" s="25"/>
      <c r="C30" s="25"/>
      <c r="D30" s="25"/>
      <c r="E30" s="28" t="s">
        <v>7</v>
      </c>
      <c r="F30" s="25"/>
      <c r="G30" s="25"/>
      <c r="H30" s="142">
        <f>(W14+W15)/1000</f>
        <v>1.443E-2</v>
      </c>
      <c r="I30" s="143"/>
      <c r="J30" s="35" t="s">
        <v>8</v>
      </c>
      <c r="K30" s="144">
        <f>(X14+X15)/1000</f>
        <v>1.443E-2</v>
      </c>
      <c r="L30" s="145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169.94</v>
      </c>
      <c r="Z30" s="71">
        <v>144.44999999999999</v>
      </c>
      <c r="AA30" s="71">
        <v>110.46</v>
      </c>
    </row>
    <row r="31" spans="2:27">
      <c r="B31" s="25"/>
      <c r="C31" s="25"/>
      <c r="D31" s="25"/>
      <c r="E31" s="28" t="s">
        <v>9</v>
      </c>
      <c r="F31" s="25"/>
      <c r="G31" s="25"/>
      <c r="H31" s="142">
        <f>169.94/1000</f>
        <v>0.16994000000000001</v>
      </c>
      <c r="I31" s="143"/>
      <c r="J31" s="35" t="s">
        <v>6</v>
      </c>
      <c r="K31" s="144">
        <f>1872.91/1000</f>
        <v>1.8729100000000001</v>
      </c>
      <c r="L31" s="145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1872.91</v>
      </c>
      <c r="Z31" s="72">
        <v>1591.97</v>
      </c>
      <c r="AA31" s="72">
        <v>1217.3900000000001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17" t="s">
        <v>59</v>
      </c>
      <c r="B36" s="118"/>
      <c r="C36" s="121" t="s">
        <v>11</v>
      </c>
      <c r="D36" s="121" t="s">
        <v>12</v>
      </c>
      <c r="E36" s="128" t="s">
        <v>13</v>
      </c>
      <c r="F36" s="129"/>
      <c r="G36" s="130"/>
      <c r="H36" s="128" t="s">
        <v>14</v>
      </c>
      <c r="I36" s="129"/>
      <c r="J36" s="130"/>
      <c r="K36" s="128" t="s">
        <v>15</v>
      </c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30"/>
    </row>
    <row r="37" spans="1:22" ht="18.75" customHeight="1" thickBot="1">
      <c r="A37" s="121" t="s">
        <v>60</v>
      </c>
      <c r="B37" s="119" t="s">
        <v>61</v>
      </c>
      <c r="C37" s="127"/>
      <c r="D37" s="127"/>
      <c r="E37" s="131" t="s">
        <v>2</v>
      </c>
      <c r="F37" s="47" t="s">
        <v>16</v>
      </c>
      <c r="G37" s="47" t="s">
        <v>17</v>
      </c>
      <c r="H37" s="131" t="s">
        <v>2</v>
      </c>
      <c r="I37" s="47" t="s">
        <v>16</v>
      </c>
      <c r="J37" s="47" t="s">
        <v>17</v>
      </c>
      <c r="K37" s="131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>
      <c r="A38" s="122"/>
      <c r="B38" s="120"/>
      <c r="C38" s="122"/>
      <c r="D38" s="122"/>
      <c r="E38" s="132"/>
      <c r="F38" s="47" t="s">
        <v>18</v>
      </c>
      <c r="G38" s="47" t="s">
        <v>19</v>
      </c>
      <c r="H38" s="132"/>
      <c r="I38" s="47" t="s">
        <v>18</v>
      </c>
      <c r="J38" s="47" t="s">
        <v>19</v>
      </c>
      <c r="K38" s="132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33" t="s">
        <v>70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</row>
    <row r="41" spans="1:22" ht="72">
      <c r="A41" s="80">
        <v>1</v>
      </c>
      <c r="B41" s="81">
        <v>1</v>
      </c>
      <c r="C41" s="82" t="s">
        <v>71</v>
      </c>
      <c r="D41" s="83" t="s">
        <v>72</v>
      </c>
      <c r="E41" s="84">
        <v>6768.26</v>
      </c>
      <c r="F41" s="85">
        <v>6768.26</v>
      </c>
      <c r="G41" s="84"/>
      <c r="H41" s="84" t="s">
        <v>73</v>
      </c>
      <c r="I41" s="84">
        <v>67.680000000000007</v>
      </c>
      <c r="J41" s="84"/>
      <c r="K41" s="84" t="s">
        <v>74</v>
      </c>
      <c r="L41" s="85">
        <v>745.9</v>
      </c>
      <c r="M41" s="85"/>
      <c r="N41" s="85" t="s">
        <v>75</v>
      </c>
      <c r="O41" s="85"/>
      <c r="P41" s="85"/>
      <c r="Q41" s="85"/>
      <c r="R41" s="85"/>
      <c r="S41" s="85"/>
      <c r="T41" s="85"/>
      <c r="U41" s="85"/>
      <c r="V41" s="85"/>
    </row>
    <row r="42" spans="1:22" ht="72">
      <c r="A42" s="80">
        <v>2</v>
      </c>
      <c r="B42" s="81">
        <v>2</v>
      </c>
      <c r="C42" s="82" t="s">
        <v>76</v>
      </c>
      <c r="D42" s="83" t="s">
        <v>77</v>
      </c>
      <c r="E42" s="84">
        <v>1467.71</v>
      </c>
      <c r="F42" s="85">
        <v>1467.71</v>
      </c>
      <c r="G42" s="84"/>
      <c r="H42" s="84" t="s">
        <v>78</v>
      </c>
      <c r="I42" s="84">
        <v>58.71</v>
      </c>
      <c r="J42" s="84"/>
      <c r="K42" s="84" t="s">
        <v>79</v>
      </c>
      <c r="L42" s="85">
        <v>647</v>
      </c>
      <c r="M42" s="85"/>
      <c r="N42" s="85" t="s">
        <v>75</v>
      </c>
      <c r="O42" s="85"/>
      <c r="P42" s="85"/>
      <c r="Q42" s="85"/>
      <c r="R42" s="85"/>
      <c r="S42" s="85"/>
      <c r="T42" s="85"/>
      <c r="U42" s="85"/>
      <c r="V42" s="85"/>
    </row>
    <row r="43" spans="1:22" ht="60">
      <c r="A43" s="80">
        <v>3</v>
      </c>
      <c r="B43" s="81">
        <v>3</v>
      </c>
      <c r="C43" s="82" t="s">
        <v>80</v>
      </c>
      <c r="D43" s="83" t="s">
        <v>77</v>
      </c>
      <c r="E43" s="84">
        <v>816.46</v>
      </c>
      <c r="F43" s="85" t="s">
        <v>81</v>
      </c>
      <c r="G43" s="84"/>
      <c r="H43" s="84" t="s">
        <v>82</v>
      </c>
      <c r="I43" s="84" t="s">
        <v>83</v>
      </c>
      <c r="J43" s="84"/>
      <c r="K43" s="84" t="s">
        <v>84</v>
      </c>
      <c r="L43" s="85" t="s">
        <v>85</v>
      </c>
      <c r="M43" s="85"/>
      <c r="N43" s="85" t="s">
        <v>75</v>
      </c>
      <c r="O43" s="85"/>
      <c r="P43" s="85"/>
      <c r="Q43" s="85"/>
      <c r="R43" s="85"/>
      <c r="S43" s="85"/>
      <c r="T43" s="85"/>
      <c r="U43" s="85"/>
      <c r="V43" s="85"/>
    </row>
    <row r="44" spans="1:22" ht="60">
      <c r="A44" s="80">
        <v>4</v>
      </c>
      <c r="B44" s="81">
        <v>4</v>
      </c>
      <c r="C44" s="82" t="s">
        <v>86</v>
      </c>
      <c r="D44" s="83" t="s">
        <v>77</v>
      </c>
      <c r="E44" s="84">
        <v>371.54</v>
      </c>
      <c r="F44" s="85" t="s">
        <v>87</v>
      </c>
      <c r="G44" s="84"/>
      <c r="H44" s="84" t="s">
        <v>88</v>
      </c>
      <c r="I44" s="84" t="s">
        <v>89</v>
      </c>
      <c r="J44" s="84"/>
      <c r="K44" s="84" t="s">
        <v>90</v>
      </c>
      <c r="L44" s="85" t="s">
        <v>91</v>
      </c>
      <c r="M44" s="85"/>
      <c r="N44" s="85" t="s">
        <v>75</v>
      </c>
      <c r="O44" s="85"/>
      <c r="P44" s="85"/>
      <c r="Q44" s="85"/>
      <c r="R44" s="85"/>
      <c r="S44" s="85"/>
      <c r="T44" s="85"/>
      <c r="U44" s="85"/>
      <c r="V44" s="85"/>
    </row>
    <row r="45" spans="1:22" ht="60">
      <c r="A45" s="80">
        <v>5</v>
      </c>
      <c r="B45" s="81">
        <v>5</v>
      </c>
      <c r="C45" s="82" t="s">
        <v>92</v>
      </c>
      <c r="D45" s="83" t="s">
        <v>72</v>
      </c>
      <c r="E45" s="84">
        <v>903.43</v>
      </c>
      <c r="F45" s="85" t="s">
        <v>93</v>
      </c>
      <c r="G45" s="84"/>
      <c r="H45" s="84" t="s">
        <v>94</v>
      </c>
      <c r="I45" s="84" t="s">
        <v>95</v>
      </c>
      <c r="J45" s="84"/>
      <c r="K45" s="84" t="s">
        <v>96</v>
      </c>
      <c r="L45" s="85" t="s">
        <v>97</v>
      </c>
      <c r="M45" s="85"/>
      <c r="N45" s="85" t="s">
        <v>75</v>
      </c>
      <c r="O45" s="85"/>
      <c r="P45" s="85"/>
      <c r="Q45" s="85"/>
      <c r="R45" s="85"/>
      <c r="S45" s="85"/>
      <c r="T45" s="85"/>
      <c r="U45" s="85"/>
      <c r="V45" s="85"/>
    </row>
    <row r="46" spans="1:22" ht="72">
      <c r="A46" s="86">
        <v>6</v>
      </c>
      <c r="B46" s="87">
        <v>6</v>
      </c>
      <c r="C46" s="88" t="s">
        <v>98</v>
      </c>
      <c r="D46" s="89" t="s">
        <v>99</v>
      </c>
      <c r="E46" s="90">
        <v>276.43</v>
      </c>
      <c r="F46" s="91">
        <v>276.43</v>
      </c>
      <c r="G46" s="90"/>
      <c r="H46" s="90" t="s">
        <v>100</v>
      </c>
      <c r="I46" s="90">
        <v>22.11</v>
      </c>
      <c r="J46" s="90"/>
      <c r="K46" s="90" t="s">
        <v>101</v>
      </c>
      <c r="L46" s="91">
        <v>243.64</v>
      </c>
      <c r="M46" s="91"/>
      <c r="N46" s="91" t="s">
        <v>75</v>
      </c>
      <c r="O46" s="91"/>
      <c r="P46" s="91"/>
      <c r="Q46" s="91"/>
      <c r="R46" s="91"/>
      <c r="S46" s="91"/>
      <c r="T46" s="91"/>
      <c r="U46" s="91"/>
      <c r="V46" s="91"/>
    </row>
    <row r="47" spans="1:22" ht="36">
      <c r="A47" s="115" t="s">
        <v>102</v>
      </c>
      <c r="B47" s="116"/>
      <c r="C47" s="116"/>
      <c r="D47" s="116"/>
      <c r="E47" s="116"/>
      <c r="F47" s="116"/>
      <c r="G47" s="116"/>
      <c r="H47" s="92">
        <v>205.05</v>
      </c>
      <c r="I47" s="92" t="s">
        <v>103</v>
      </c>
      <c r="J47" s="92"/>
      <c r="K47" s="92">
        <v>1975.11</v>
      </c>
      <c r="L47" s="92" t="s">
        <v>104</v>
      </c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>
      <c r="A48" s="115" t="s">
        <v>105</v>
      </c>
      <c r="B48" s="116"/>
      <c r="C48" s="116"/>
      <c r="D48" s="116"/>
      <c r="E48" s="116"/>
      <c r="F48" s="116"/>
      <c r="G48" s="116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>
      <c r="A49" s="115" t="s">
        <v>106</v>
      </c>
      <c r="B49" s="116"/>
      <c r="C49" s="116"/>
      <c r="D49" s="116"/>
      <c r="E49" s="116"/>
      <c r="F49" s="116"/>
      <c r="G49" s="116"/>
      <c r="H49" s="92">
        <v>169.94</v>
      </c>
      <c r="I49" s="92"/>
      <c r="J49" s="92"/>
      <c r="K49" s="92">
        <v>1872.91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>
      <c r="A50" s="115" t="s">
        <v>107</v>
      </c>
      <c r="B50" s="116"/>
      <c r="C50" s="116"/>
      <c r="D50" s="116"/>
      <c r="E50" s="116"/>
      <c r="F50" s="116"/>
      <c r="G50" s="116"/>
      <c r="H50" s="92">
        <v>35.11</v>
      </c>
      <c r="I50" s="92"/>
      <c r="J50" s="92"/>
      <c r="K50" s="92">
        <v>102.2</v>
      </c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>
      <c r="A51" s="113" t="s">
        <v>108</v>
      </c>
      <c r="B51" s="114"/>
      <c r="C51" s="114"/>
      <c r="D51" s="114"/>
      <c r="E51" s="114"/>
      <c r="F51" s="114"/>
      <c r="G51" s="114"/>
      <c r="H51" s="93">
        <v>144.44999999999999</v>
      </c>
      <c r="I51" s="93"/>
      <c r="J51" s="93"/>
      <c r="K51" s="93">
        <v>1591.97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>
      <c r="A52" s="113" t="s">
        <v>109</v>
      </c>
      <c r="B52" s="114"/>
      <c r="C52" s="114"/>
      <c r="D52" s="114"/>
      <c r="E52" s="114"/>
      <c r="F52" s="114"/>
      <c r="G52" s="114"/>
      <c r="H52" s="93">
        <v>110.46</v>
      </c>
      <c r="I52" s="93"/>
      <c r="J52" s="93"/>
      <c r="K52" s="93">
        <v>1217.3900000000001</v>
      </c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>
      <c r="A53" s="113" t="s">
        <v>110</v>
      </c>
      <c r="B53" s="114"/>
      <c r="C53" s="114"/>
      <c r="D53" s="114"/>
      <c r="E53" s="114"/>
      <c r="F53" s="114"/>
      <c r="G53" s="114"/>
      <c r="H53" s="93"/>
      <c r="I53" s="93"/>
      <c r="J53" s="93"/>
      <c r="K53" s="93"/>
      <c r="L53" s="93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>
      <c r="A54" s="115" t="s">
        <v>111</v>
      </c>
      <c r="B54" s="116"/>
      <c r="C54" s="116"/>
      <c r="D54" s="116"/>
      <c r="E54" s="116"/>
      <c r="F54" s="116"/>
      <c r="G54" s="116"/>
      <c r="H54" s="92">
        <v>459.96</v>
      </c>
      <c r="I54" s="92"/>
      <c r="J54" s="92"/>
      <c r="K54" s="92">
        <v>4784.47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>
      <c r="A55" s="115" t="s">
        <v>112</v>
      </c>
      <c r="B55" s="116"/>
      <c r="C55" s="116"/>
      <c r="D55" s="116"/>
      <c r="E55" s="116"/>
      <c r="F55" s="116"/>
      <c r="G55" s="116"/>
      <c r="H55" s="92">
        <v>459.96</v>
      </c>
      <c r="I55" s="92"/>
      <c r="J55" s="92"/>
      <c r="K55" s="92">
        <v>4784.47</v>
      </c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>
      <c r="A56" s="113" t="s">
        <v>113</v>
      </c>
      <c r="B56" s="114"/>
      <c r="C56" s="114"/>
      <c r="D56" s="114"/>
      <c r="E56" s="114"/>
      <c r="F56" s="114"/>
      <c r="G56" s="114"/>
      <c r="H56" s="93">
        <v>459.96</v>
      </c>
      <c r="I56" s="93"/>
      <c r="J56" s="93"/>
      <c r="K56" s="93">
        <v>4784.47</v>
      </c>
      <c r="L56" s="93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>
      <c r="A57" s="50"/>
      <c r="B57" s="39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>
      <c r="A58" s="50"/>
      <c r="B58" s="39"/>
      <c r="C58" s="73" t="s">
        <v>62</v>
      </c>
      <c r="D58" s="48"/>
      <c r="E58" s="48"/>
      <c r="F58" s="48"/>
      <c r="G58" s="48"/>
      <c r="H58" s="74">
        <f>IF(ISBLANK(Y30),"",ROUND(Z30/Y30,2)*100)</f>
        <v>85</v>
      </c>
      <c r="I58" s="48"/>
      <c r="J58" s="48"/>
      <c r="K58" s="74">
        <f>IF(ISBLANK(Y31),"",ROUND(Z31/Y31,2)*100)</f>
        <v>85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>
      <c r="A59" s="50"/>
      <c r="B59" s="39"/>
      <c r="C59" s="73" t="s">
        <v>63</v>
      </c>
      <c r="D59" s="48"/>
      <c r="E59" s="48"/>
      <c r="F59" s="48"/>
      <c r="G59" s="48"/>
      <c r="H59" s="45">
        <f>IF(ISBLANK(Y30),"",ROUND(AA30/Y30,2)*100)</f>
        <v>65</v>
      </c>
      <c r="I59" s="48"/>
      <c r="J59" s="48"/>
      <c r="K59" s="45">
        <f>IF(ISBLANK(Y31),"",ROUND(AA31/Y31,2)*100)</f>
        <v>65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>
      <c r="A60" s="28"/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>
      <c r="B61" s="75" t="s">
        <v>155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>
      <c r="B62" s="3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>
      <c r="B63" s="75" t="s">
        <v>69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>
      <c r="B64" s="46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6" spans="3:7">
      <c r="C66" s="49"/>
      <c r="D66" s="49"/>
      <c r="E66" s="49"/>
      <c r="F66" s="49"/>
      <c r="G66" s="49"/>
    </row>
    <row r="67" spans="3:7">
      <c r="C67" s="49"/>
      <c r="D67" s="49"/>
      <c r="E67" s="49"/>
      <c r="F67" s="49"/>
      <c r="G67" s="49"/>
    </row>
    <row r="68" spans="3:7">
      <c r="C68" s="49"/>
      <c r="D68" s="49"/>
      <c r="E68" s="49"/>
      <c r="F68" s="49"/>
      <c r="G68" s="49"/>
    </row>
    <row r="69" spans="3:7">
      <c r="C69" s="49"/>
      <c r="D69" s="49"/>
      <c r="E69" s="49"/>
      <c r="F69" s="49"/>
      <c r="G69" s="49"/>
    </row>
    <row r="70" spans="3:7">
      <c r="C70" s="49"/>
      <c r="D70" s="49"/>
      <c r="E70" s="49"/>
      <c r="F70" s="49"/>
      <c r="G70" s="49"/>
    </row>
    <row r="71" spans="3:7">
      <c r="C71" s="49"/>
      <c r="D71" s="49"/>
      <c r="E71" s="49"/>
      <c r="F71" s="49"/>
      <c r="G71" s="49"/>
    </row>
    <row r="72" spans="3:7">
      <c r="C72" s="49"/>
      <c r="D72" s="49"/>
      <c r="E72" s="49"/>
      <c r="F72" s="49"/>
      <c r="G72" s="49"/>
    </row>
    <row r="73" spans="3:7">
      <c r="C73" s="49"/>
      <c r="D73" s="49"/>
      <c r="E73" s="49"/>
      <c r="F73" s="49"/>
      <c r="G73" s="49"/>
    </row>
    <row r="74" spans="3:7">
      <c r="C74" s="49"/>
      <c r="D74" s="49"/>
      <c r="E74" s="49"/>
      <c r="F74" s="49"/>
      <c r="G74" s="49"/>
    </row>
    <row r="75" spans="3:7">
      <c r="C75" s="49"/>
      <c r="D75" s="49"/>
      <c r="E75" s="49"/>
      <c r="F75" s="49"/>
      <c r="G75" s="49"/>
    </row>
    <row r="76" spans="3:7">
      <c r="C76" s="49"/>
      <c r="D76" s="49"/>
      <c r="E76" s="49"/>
      <c r="F76" s="49"/>
      <c r="G76" s="49"/>
    </row>
    <row r="77" spans="3:7">
      <c r="C77" s="49"/>
      <c r="D77" s="49"/>
      <c r="E77" s="49"/>
      <c r="F77" s="49"/>
      <c r="G77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H19:I19"/>
    <mergeCell ref="J19:K19"/>
    <mergeCell ref="H31:I31"/>
    <mergeCell ref="K31:L31"/>
    <mergeCell ref="B21:V21"/>
    <mergeCell ref="B22:V22"/>
    <mergeCell ref="B23:V23"/>
    <mergeCell ref="B24:V24"/>
    <mergeCell ref="A51:G51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7:G47"/>
    <mergeCell ref="A48:G48"/>
    <mergeCell ref="A49:G49"/>
    <mergeCell ref="A50:G50"/>
    <mergeCell ref="J17:K18"/>
    <mergeCell ref="L17:V17"/>
    <mergeCell ref="A52:G52"/>
    <mergeCell ref="A53:G53"/>
    <mergeCell ref="A54:G54"/>
    <mergeCell ref="A55:G55"/>
    <mergeCell ref="A56:G56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81" fitToHeight="2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1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3</v>
      </c>
      <c r="B4" s="29"/>
      <c r="C4" s="29"/>
      <c r="D4" s="29"/>
      <c r="L4" s="52"/>
    </row>
    <row r="5" spans="1:23" s="25" customFormat="1" ht="1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7" t="s">
        <v>34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7" t="s">
        <v>67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48" t="s">
        <v>4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5</v>
      </c>
      <c r="G11" s="142">
        <f>459.96/1000</f>
        <v>0.45995999999999998</v>
      </c>
      <c r="H11" s="143"/>
      <c r="I11" s="55" t="s">
        <v>6</v>
      </c>
      <c r="J11" s="144">
        <f>4784.47/1000</f>
        <v>4.7844700000000007</v>
      </c>
      <c r="K11" s="145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35</v>
      </c>
      <c r="F12" s="38"/>
      <c r="G12" s="142">
        <f>0/1000</f>
        <v>0</v>
      </c>
      <c r="H12" s="143"/>
      <c r="I12" s="55" t="s">
        <v>6</v>
      </c>
      <c r="J12" s="144">
        <f>0/1000</f>
        <v>0</v>
      </c>
      <c r="K12" s="145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36</v>
      </c>
      <c r="F13" s="38"/>
      <c r="G13" s="158">
        <f>459.96/1000</f>
        <v>0.45995999999999998</v>
      </c>
      <c r="H13" s="159"/>
      <c r="I13" s="55" t="s">
        <v>6</v>
      </c>
      <c r="J13" s="144">
        <f>4784.47/1000</f>
        <v>4.7844700000000007</v>
      </c>
      <c r="K13" s="145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7</v>
      </c>
      <c r="G14" s="142">
        <f>(O14+O15)/1000</f>
        <v>1.443E-2</v>
      </c>
      <c r="H14" s="143"/>
      <c r="I14" s="55" t="s">
        <v>8</v>
      </c>
      <c r="J14" s="144">
        <f>(P14+P15)/1000</f>
        <v>1.443E-2</v>
      </c>
      <c r="K14" s="145"/>
      <c r="L14" s="58">
        <v>169.94</v>
      </c>
      <c r="M14" s="35" t="s">
        <v>8</v>
      </c>
      <c r="N14" s="57"/>
      <c r="O14" s="26">
        <v>14.43</v>
      </c>
      <c r="P14" s="27">
        <v>14.43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9</v>
      </c>
      <c r="G15" s="162">
        <f>169.94/1000</f>
        <v>0.16994000000000001</v>
      </c>
      <c r="H15" s="163"/>
      <c r="I15" s="55" t="s">
        <v>6</v>
      </c>
      <c r="J15" s="144">
        <f>1872.91/1000</f>
        <v>1.8729100000000001</v>
      </c>
      <c r="K15" s="145"/>
      <c r="L15" s="59">
        <v>1872.91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21" t="s">
        <v>10</v>
      </c>
      <c r="B20" s="121" t="s">
        <v>0</v>
      </c>
      <c r="C20" s="121" t="s">
        <v>22</v>
      </c>
      <c r="D20" s="62" t="s">
        <v>23</v>
      </c>
      <c r="E20" s="121" t="s">
        <v>24</v>
      </c>
      <c r="F20" s="164" t="s">
        <v>25</v>
      </c>
      <c r="G20" s="166"/>
      <c r="H20" s="164" t="s">
        <v>26</v>
      </c>
      <c r="I20" s="165"/>
      <c r="J20" s="165"/>
      <c r="K20" s="166"/>
      <c r="L20" s="63"/>
      <c r="M20" s="121" t="s">
        <v>27</v>
      </c>
      <c r="N20" s="121" t="s">
        <v>28</v>
      </c>
    </row>
    <row r="21" spans="1:23" s="33" customFormat="1" ht="19.5" customHeight="1" thickBot="1">
      <c r="A21" s="127"/>
      <c r="B21" s="127"/>
      <c r="C21" s="127"/>
      <c r="D21" s="121" t="s">
        <v>33</v>
      </c>
      <c r="E21" s="127"/>
      <c r="F21" s="167"/>
      <c r="G21" s="168"/>
      <c r="H21" s="160" t="s">
        <v>29</v>
      </c>
      <c r="I21" s="161"/>
      <c r="J21" s="160" t="s">
        <v>30</v>
      </c>
      <c r="K21" s="161"/>
      <c r="L21" s="64"/>
      <c r="M21" s="127"/>
      <c r="N21" s="127"/>
    </row>
    <row r="22" spans="1:23" s="33" customFormat="1" ht="19.5" customHeight="1">
      <c r="A22" s="127"/>
      <c r="B22" s="127"/>
      <c r="C22" s="127"/>
      <c r="D22" s="127"/>
      <c r="E22" s="12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27"/>
      <c r="N22" s="127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52" t="s">
        <v>114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>
      <c r="A25" s="133" t="s">
        <v>115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</row>
    <row r="26" spans="1:23" s="29" customFormat="1" ht="24">
      <c r="A26" s="94">
        <v>1</v>
      </c>
      <c r="B26" s="95" t="s">
        <v>116</v>
      </c>
      <c r="C26" s="82" t="s">
        <v>117</v>
      </c>
      <c r="D26" s="96" t="s">
        <v>118</v>
      </c>
      <c r="E26" s="97">
        <v>1.58</v>
      </c>
      <c r="F26" s="84" t="s">
        <v>119</v>
      </c>
      <c r="G26" s="84">
        <v>15.58</v>
      </c>
      <c r="H26" s="98"/>
      <c r="I26" s="98"/>
      <c r="J26" s="84" t="s">
        <v>120</v>
      </c>
      <c r="K26" s="84">
        <v>171.71</v>
      </c>
      <c r="L26" s="99"/>
      <c r="M26" s="98">
        <f>IF(ISNUMBER(K26/G26),IF(NOT(K26/G26=0),K26/G26, " "), " ")</f>
        <v>11.021181001283697</v>
      </c>
      <c r="N26" s="96"/>
    </row>
    <row r="27" spans="1:23" s="29" customFormat="1" ht="24">
      <c r="A27" s="94">
        <v>2</v>
      </c>
      <c r="B27" s="95" t="s">
        <v>121</v>
      </c>
      <c r="C27" s="82" t="s">
        <v>122</v>
      </c>
      <c r="D27" s="96" t="s">
        <v>118</v>
      </c>
      <c r="E27" s="97">
        <v>0.28000000000000003</v>
      </c>
      <c r="F27" s="84" t="s">
        <v>123</v>
      </c>
      <c r="G27" s="84">
        <v>3.02</v>
      </c>
      <c r="H27" s="98"/>
      <c r="I27" s="98"/>
      <c r="J27" s="84" t="s">
        <v>124</v>
      </c>
      <c r="K27" s="84">
        <v>33.28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4">
      <c r="A28" s="94">
        <v>3</v>
      </c>
      <c r="B28" s="95" t="s">
        <v>125</v>
      </c>
      <c r="C28" s="82" t="s">
        <v>126</v>
      </c>
      <c r="D28" s="96" t="s">
        <v>118</v>
      </c>
      <c r="E28" s="97">
        <v>2.17</v>
      </c>
      <c r="F28" s="84" t="s">
        <v>127</v>
      </c>
      <c r="G28" s="84">
        <v>24.89</v>
      </c>
      <c r="H28" s="98"/>
      <c r="I28" s="98"/>
      <c r="J28" s="84" t="s">
        <v>128</v>
      </c>
      <c r="K28" s="84">
        <v>274.22000000000003</v>
      </c>
      <c r="L28" s="99"/>
      <c r="M28" s="98">
        <f>IF(ISNUMBER(K28/G28),IF(NOT(K28/G28=0),K28/G28, " "), " ")</f>
        <v>11.017276014463642</v>
      </c>
      <c r="N28" s="96"/>
    </row>
    <row r="29" spans="1:23" s="29" customFormat="1" ht="24">
      <c r="A29" s="94">
        <v>4</v>
      </c>
      <c r="B29" s="95" t="s">
        <v>129</v>
      </c>
      <c r="C29" s="82" t="s">
        <v>130</v>
      </c>
      <c r="D29" s="96" t="s">
        <v>118</v>
      </c>
      <c r="E29" s="97">
        <v>10.4</v>
      </c>
      <c r="F29" s="84" t="s">
        <v>131</v>
      </c>
      <c r="G29" s="84">
        <v>126.46</v>
      </c>
      <c r="H29" s="98"/>
      <c r="I29" s="98"/>
      <c r="J29" s="84" t="s">
        <v>132</v>
      </c>
      <c r="K29" s="84">
        <v>1393.71</v>
      </c>
      <c r="L29" s="99"/>
      <c r="M29" s="98">
        <f>IF(ISNUMBER(K29/G29),IF(NOT(K29/G29=0),K29/G29, " "), " ")</f>
        <v>11.020955242764511</v>
      </c>
      <c r="N29" s="96"/>
    </row>
    <row r="30" spans="1:23" ht="19.350000000000001" customHeight="1">
      <c r="A30" s="133" t="s">
        <v>133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</row>
    <row r="31" spans="1:23" ht="48">
      <c r="A31" s="94">
        <v>5</v>
      </c>
      <c r="B31" s="95" t="s">
        <v>134</v>
      </c>
      <c r="C31" s="82" t="s">
        <v>135</v>
      </c>
      <c r="D31" s="96" t="s">
        <v>136</v>
      </c>
      <c r="E31" s="97">
        <v>0.4</v>
      </c>
      <c r="F31" s="84" t="s">
        <v>137</v>
      </c>
      <c r="G31" s="84">
        <v>11.8</v>
      </c>
      <c r="H31" s="98">
        <v>58.8</v>
      </c>
      <c r="I31" s="98">
        <v>23.52</v>
      </c>
      <c r="J31" s="84" t="s">
        <v>138</v>
      </c>
      <c r="K31" s="84">
        <v>24.06</v>
      </c>
      <c r="L31" s="99"/>
      <c r="M31" s="98">
        <f>IF(ISNUMBER(K31/G31),IF(NOT(K31/G31=0),K31/G31, " "), " ")</f>
        <v>2.0389830508474573</v>
      </c>
      <c r="N31" s="96" t="s">
        <v>139</v>
      </c>
    </row>
    <row r="32" spans="1:23" ht="24">
      <c r="A32" s="94">
        <v>6</v>
      </c>
      <c r="B32" s="95" t="s">
        <v>140</v>
      </c>
      <c r="C32" s="82" t="s">
        <v>141</v>
      </c>
      <c r="D32" s="96" t="s">
        <v>142</v>
      </c>
      <c r="E32" s="97">
        <v>1</v>
      </c>
      <c r="F32" s="84" t="s">
        <v>143</v>
      </c>
      <c r="G32" s="84">
        <v>6.27</v>
      </c>
      <c r="H32" s="98">
        <v>22.83</v>
      </c>
      <c r="I32" s="98">
        <v>22.83</v>
      </c>
      <c r="J32" s="84" t="s">
        <v>144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145</v>
      </c>
    </row>
    <row r="33" spans="1:14" ht="24">
      <c r="A33" s="100">
        <v>7</v>
      </c>
      <c r="B33" s="101" t="s">
        <v>146</v>
      </c>
      <c r="C33" s="88" t="s">
        <v>147</v>
      </c>
      <c r="D33" s="102" t="s">
        <v>142</v>
      </c>
      <c r="E33" s="103">
        <v>4</v>
      </c>
      <c r="F33" s="90" t="s">
        <v>148</v>
      </c>
      <c r="G33" s="90">
        <v>17.04</v>
      </c>
      <c r="H33" s="104">
        <v>13.42</v>
      </c>
      <c r="I33" s="104">
        <v>53.68</v>
      </c>
      <c r="J33" s="90" t="s">
        <v>149</v>
      </c>
      <c r="K33" s="90">
        <v>54.84</v>
      </c>
      <c r="L33" s="105"/>
      <c r="M33" s="104">
        <f>IF(ISNUMBER(K33/G33),IF(NOT(K33/G33=0),K33/G33, " "), " ")</f>
        <v>3.21830985915493</v>
      </c>
      <c r="N33" s="102" t="s">
        <v>150</v>
      </c>
    </row>
    <row r="34" spans="1:14">
      <c r="A34" s="115" t="s">
        <v>102</v>
      </c>
      <c r="B34" s="116"/>
      <c r="C34" s="116"/>
      <c r="D34" s="116"/>
      <c r="E34" s="116"/>
      <c r="F34" s="116"/>
      <c r="G34" s="106">
        <v>205.05</v>
      </c>
      <c r="H34" s="107"/>
      <c r="I34" s="107"/>
      <c r="J34" s="107"/>
      <c r="K34" s="106">
        <v>1975.11</v>
      </c>
      <c r="L34" s="108"/>
      <c r="M34" s="106">
        <f t="shared" ref="M34:M43" ca="1" si="0">IF(ISNUMBER(INDIRECT("K" &amp; ROW())/INDIRECT("G" &amp; ROW())),INDIRECT("K" &amp; ROW())/INDIRECT("G" &amp; ROW()), " ")</f>
        <v>9.632333577176297</v>
      </c>
      <c r="N34" s="92" t="s">
        <v>151</v>
      </c>
    </row>
    <row r="35" spans="1:14">
      <c r="A35" s="115" t="s">
        <v>105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151</v>
      </c>
    </row>
    <row r="36" spans="1:14">
      <c r="A36" s="115" t="s">
        <v>106</v>
      </c>
      <c r="B36" s="116"/>
      <c r="C36" s="116"/>
      <c r="D36" s="116"/>
      <c r="E36" s="116"/>
      <c r="F36" s="116"/>
      <c r="G36" s="106">
        <v>169.94</v>
      </c>
      <c r="H36" s="107"/>
      <c r="I36" s="107"/>
      <c r="J36" s="107"/>
      <c r="K36" s="106">
        <v>1872.91</v>
      </c>
      <c r="L36" s="108"/>
      <c r="M36" s="106">
        <f t="shared" ca="1" si="0"/>
        <v>11.021007414381547</v>
      </c>
      <c r="N36" s="92" t="s">
        <v>151</v>
      </c>
    </row>
    <row r="37" spans="1:14">
      <c r="A37" s="115" t="s">
        <v>107</v>
      </c>
      <c r="B37" s="116"/>
      <c r="C37" s="116"/>
      <c r="D37" s="116"/>
      <c r="E37" s="116"/>
      <c r="F37" s="116"/>
      <c r="G37" s="106">
        <v>35.11</v>
      </c>
      <c r="H37" s="107"/>
      <c r="I37" s="107"/>
      <c r="J37" s="107"/>
      <c r="K37" s="106">
        <v>102.2</v>
      </c>
      <c r="L37" s="108"/>
      <c r="M37" s="106">
        <f t="shared" ca="1" si="0"/>
        <v>2.9108516092281405</v>
      </c>
      <c r="N37" s="92" t="s">
        <v>151</v>
      </c>
    </row>
    <row r="38" spans="1:14">
      <c r="A38" s="113" t="s">
        <v>108</v>
      </c>
      <c r="B38" s="114"/>
      <c r="C38" s="114"/>
      <c r="D38" s="114"/>
      <c r="E38" s="114"/>
      <c r="F38" s="114"/>
      <c r="G38" s="109">
        <v>144.44999999999999</v>
      </c>
      <c r="H38" s="110"/>
      <c r="I38" s="110"/>
      <c r="J38" s="110"/>
      <c r="K38" s="109">
        <v>1591.97</v>
      </c>
      <c r="L38" s="111"/>
      <c r="M38" s="109">
        <f t="shared" ca="1" si="0"/>
        <v>11.02090688819661</v>
      </c>
      <c r="N38" s="93" t="s">
        <v>151</v>
      </c>
    </row>
    <row r="39" spans="1:14">
      <c r="A39" s="113" t="s">
        <v>109</v>
      </c>
      <c r="B39" s="114"/>
      <c r="C39" s="114"/>
      <c r="D39" s="114"/>
      <c r="E39" s="114"/>
      <c r="F39" s="114"/>
      <c r="G39" s="109">
        <v>110.46</v>
      </c>
      <c r="H39" s="110"/>
      <c r="I39" s="110"/>
      <c r="J39" s="110"/>
      <c r="K39" s="109">
        <v>1217.3900000000001</v>
      </c>
      <c r="L39" s="111"/>
      <c r="M39" s="109">
        <f t="shared" ca="1" si="0"/>
        <v>11.021093608546082</v>
      </c>
      <c r="N39" s="93" t="s">
        <v>151</v>
      </c>
    </row>
    <row r="40" spans="1:14">
      <c r="A40" s="113" t="s">
        <v>110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151</v>
      </c>
    </row>
    <row r="41" spans="1:14">
      <c r="A41" s="115" t="s">
        <v>111</v>
      </c>
      <c r="B41" s="116"/>
      <c r="C41" s="116"/>
      <c r="D41" s="116"/>
      <c r="E41" s="116"/>
      <c r="F41" s="116"/>
      <c r="G41" s="106">
        <v>459.96</v>
      </c>
      <c r="H41" s="107"/>
      <c r="I41" s="107"/>
      <c r="J41" s="107"/>
      <c r="K41" s="106">
        <v>4784.47</v>
      </c>
      <c r="L41" s="108"/>
      <c r="M41" s="106">
        <f t="shared" ca="1" si="0"/>
        <v>10.40192625445691</v>
      </c>
      <c r="N41" s="92" t="s">
        <v>151</v>
      </c>
    </row>
    <row r="42" spans="1:14">
      <c r="A42" s="115" t="s">
        <v>112</v>
      </c>
      <c r="B42" s="116"/>
      <c r="C42" s="116"/>
      <c r="D42" s="116"/>
      <c r="E42" s="116"/>
      <c r="F42" s="116"/>
      <c r="G42" s="106">
        <v>459.96</v>
      </c>
      <c r="H42" s="107"/>
      <c r="I42" s="107"/>
      <c r="J42" s="107"/>
      <c r="K42" s="106">
        <v>4784.47</v>
      </c>
      <c r="L42" s="108"/>
      <c r="M42" s="106">
        <f t="shared" ca="1" si="0"/>
        <v>10.40192625445691</v>
      </c>
      <c r="N42" s="92" t="s">
        <v>151</v>
      </c>
    </row>
    <row r="43" spans="1:14">
      <c r="A43" s="113" t="s">
        <v>113</v>
      </c>
      <c r="B43" s="114"/>
      <c r="C43" s="114"/>
      <c r="D43" s="114"/>
      <c r="E43" s="114"/>
      <c r="F43" s="114"/>
      <c r="G43" s="109">
        <v>459.96</v>
      </c>
      <c r="H43" s="110"/>
      <c r="I43" s="110"/>
      <c r="J43" s="110"/>
      <c r="K43" s="109">
        <v>4784.47</v>
      </c>
      <c r="L43" s="111"/>
      <c r="M43" s="109">
        <f t="shared" ca="1" si="0"/>
        <v>10.40192625445691</v>
      </c>
      <c r="N43" s="93" t="s">
        <v>151</v>
      </c>
    </row>
    <row r="44" spans="1:14">
      <c r="A44" s="48"/>
      <c r="G44" s="67"/>
      <c r="H44" s="68"/>
      <c r="I44" s="68"/>
      <c r="J44" s="68"/>
      <c r="K44" s="67"/>
      <c r="L44" s="69"/>
      <c r="M44" s="67"/>
      <c r="N44" s="48"/>
    </row>
    <row r="45" spans="1:14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2015-03-24T07:19:18Z</cp:lastPrinted>
  <dcterms:created xsi:type="dcterms:W3CDTF">2003-01-28T12:33:10Z</dcterms:created>
  <dcterms:modified xsi:type="dcterms:W3CDTF">2015-03-24T07:36:11Z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