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2" i="16"/>
  <c r="M33" i="16"/>
  <c r="M34" i="16"/>
  <c r="M35" i="16"/>
  <c r="M38" i="16"/>
  <c r="M3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B34" i="8"/>
  <c r="M40" i="16"/>
  <c r="M44" i="16"/>
  <c r="M48" i="16"/>
  <c r="M52" i="16"/>
  <c r="M41" i="16"/>
  <c r="M45" i="16"/>
  <c r="M49" i="16"/>
  <c r="M47" i="16"/>
  <c r="M42" i="16"/>
  <c r="M46" i="16"/>
  <c r="M50" i="16"/>
  <c r="M43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<sst xmlns="http://schemas.openxmlformats.org/spreadsheetml/2006/main" count="268" uniqueCount="170">
  <si>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</si>
  <si>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</si>
  <si>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</si>
  <si>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</si>
  <si>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</si>
  <si>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</si>
  <si>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</si>
  <si>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</si>
  <si>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</si>
  <si>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</si>
  <si>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</si>
  <si>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</si>
  <si>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</si>
  <si>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</si>
  <si>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</si>
  <si>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</si>
  <si>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</si>
  <si>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</si>
  <si>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</si>
  <si>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</si>
  <si>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</si>
  <si>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</si>
  <si>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</si>
  <si>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</si>
  <si>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</si>
  <si>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</si>
  <si>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</si>
  <si>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</si>
  <si>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</si>
  <si>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</si>
  <si>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</si>
  <si>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</si>
  <si>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</si>
  <si>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</si>
  <si>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</si>
  <si>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</si>
  <si>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</si>
  <si>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</si>
  <si>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</si>
  <si>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</si>
  <si>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</si>
  <si>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</si>
  <si>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</si>
  <si>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</si>
  <si>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</si>
  <si>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</si>
  <si>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</si>
  <si>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</si>
  <si>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</si>
  <si>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</si>
  <si>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</si>
  <si>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</si>
  <si>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</si>
  <si>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</si>
  <si>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</si>
  <si>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</si>
  <si>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</si>
  <si>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</si>
  <si>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</si>
  <si>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</si>
  <si>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</si>
  <si>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</si>
  <si>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</si>
  <si>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</si>
  <si>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</si>
  <si>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</si>
  <si>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</si>
  <si>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</si>
  <si>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12 общ.</t>
  </si>
  <si>
    <t>Сдал:  _________________ //</t>
  </si>
  <si>
    <t>Принял:  _________________ //</t>
  </si>
  <si>
    <t>Раздел 1. ЯНВАРЬ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</si>
  <si>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</si>
  <si>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</si>
  <si>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</si>
  <si>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</si>
  <si>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</t>
  </si>
  <si>
    <t>ремонт отопления</t>
  </si>
  <si>
    <t>ТЕРр65-5-1
Смена вентилей и клапанов обратных муфтовых диаметром: до 20 мм
100 шт.
НР 88%=103%*0.85 от ФОТ
СП 48%=60%*0.8 от ФОТ</t>
  </si>
  <si>
    <t>1
88
48</t>
  </si>
  <si>
    <t>929,07
_____
76,36</t>
  </si>
  <si>
    <t>1011
957
557</t>
  </si>
  <si>
    <t>929
_____
77</t>
  </si>
  <si>
    <t>10503
9008
4913</t>
  </si>
  <si>
    <t>10236
_____
238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</si>
  <si>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</si>
  <si>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</si>
  <si>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</si>
  <si>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</si>
  <si>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М</t>
  </si>
  <si>
    <t>Раздел 2. АПРЕЛЬ</t>
  </si>
  <si>
    <t>кв.1</t>
  </si>
  <si>
    <t>Раздел 3. МАЙ</t>
  </si>
  <si>
    <t>кв.11</t>
  </si>
  <si>
    <t>0,0756
63
40</t>
  </si>
  <si>
    <t>1
1
1</t>
  </si>
  <si>
    <t>11
7
4</t>
  </si>
  <si>
    <t>кв.8</t>
  </si>
  <si>
    <t>ТЕРр65-6-26
Регулировка смывного бачка
100 приборов
НР 88%=103%*0.85 от ФОТ
СП 48%=60%*0.8 от ФОТ</t>
  </si>
  <si>
    <t>0,01
88
48</t>
  </si>
  <si>
    <t>3
3
2</t>
  </si>
  <si>
    <t>35
31
17</t>
  </si>
  <si>
    <t>Итого прямые затраты по акту</t>
  </si>
  <si>
    <t>939
_____
106</t>
  </si>
  <si>
    <t>10336
_____
313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</si>
  <si>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</si>
  <si>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</si>
  <si>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</si>
  <si>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</si>
  <si>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</si>
  <si>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</si>
  <si>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</si>
  <si>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</si>
  <si>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</si>
  <si>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</si>
  <si>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</si>
  <si>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</si>
  <si>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</si>
  <si>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</si>
  <si>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</si>
  <si>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</si>
  <si>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</si>
  <si>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</si>
  <si>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</si>
  <si>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</si>
  <si>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</si>
  <si>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</si>
  <si>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</si>
  <si>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</si>
  <si>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</si>
  <si>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</si>
  <si>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</si>
  <si>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</si>
  <si>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 xml:space="preserve">                  Машины и механизмы</t>
  </si>
  <si>
    <t>Автомобили бортовые, грузоподъемность: до 5 т</t>
  </si>
  <si>
    <t xml:space="preserve">маш.-ч
</t>
  </si>
  <si>
    <t xml:space="preserve">103,2
</t>
  </si>
  <si>
    <t xml:space="preserve">570
</t>
  </si>
  <si>
    <t>ГК ЕТО, пост.№ 4/1</t>
  </si>
  <si>
    <t xml:space="preserve">                  Материалы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</si>
  <si>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</si>
  <si>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</si>
  <si>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</si>
  <si>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</si>
  <si>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</si>
  <si>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</si>
  <si>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</si>
  <si>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</si>
  <si>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</si>
  <si>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</si>
  <si>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</si>
  <si>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</si>
  <si>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</si>
  <si>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</si>
  <si>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</si>
  <si>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</si>
  <si>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</si>
  <si>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ТСЦ-302-1831</t>
  </si>
  <si>
    <t>Кран шаровой муфтовый 11Б27П1, диаметром: 15 мм</t>
  </si>
  <si>
    <t xml:space="preserve">шт.
</t>
  </si>
  <si>
    <t xml:space="preserve">29,3
</t>
  </si>
  <si>
    <t xml:space="preserve">74,81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</si>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</sst>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D10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81.819999999999993</v>
      </c>
      <c r="X14" s="27">
        <v>81.819999999999993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2642.92/1000</f>
        <v>2.6429200000000002</v>
      </c>
      <c r="I27" s="85"/>
      <c r="J27" s="35" t="s">
        <v>5</v>
      </c>
      <c r="K27" s="86">
        <f>25188.15/1000</f>
        <v>25.18815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8.181999999999999E-2</v>
      </c>
      <c r="I30" s="85"/>
      <c r="J30" s="35" t="s">
        <v>7</v>
      </c>
      <c r="K30" s="86">
        <f>(X14+X15)/1000</f>
        <v>8.181999999999999E-2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939</v>
      </c>
      <c r="Z30" s="71">
        <v>965</v>
      </c>
      <c r="AA30" s="71">
        <v>563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939/1000</f>
        <v>0.93899999999999995</v>
      </c>
      <c r="I31" s="85"/>
      <c r="J31" s="35" t="s">
        <v>5</v>
      </c>
      <c r="K31" s="86">
        <f>10336/1000</f>
        <v>10.336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10336</v>
      </c>
      <c r="Z31" s="72">
        <v>9079</v>
      </c>
      <c r="AA31" s="72">
        <v>4956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13.69</v>
      </c>
      <c r="F41" s="135">
        <v>13.69</v>
      </c>
      <c r="G41" s="134"/>
      <c r="H41" s="134" t="s">
        <v>74</v>
      </c>
      <c r="I41" s="134">
        <v>2</v>
      </c>
      <c r="J41" s="134"/>
      <c r="K41" s="134" t="s">
        <v>75</v>
      </c>
      <c r="L41" s="135">
        <v>18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18.45" customHeight="1" x14ac:dyDescent="0.25">
      <c r="A42" s="136" t="s">
        <v>77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0">
        <v>2</v>
      </c>
      <c r="B43" s="131">
        <v>2</v>
      </c>
      <c r="C43" s="132" t="s">
        <v>72</v>
      </c>
      <c r="D43" s="133" t="s">
        <v>73</v>
      </c>
      <c r="E43" s="134">
        <v>13.69</v>
      </c>
      <c r="F43" s="135">
        <v>13.69</v>
      </c>
      <c r="G43" s="134"/>
      <c r="H43" s="134" t="s">
        <v>74</v>
      </c>
      <c r="I43" s="134">
        <v>2</v>
      </c>
      <c r="J43" s="134"/>
      <c r="K43" s="134" t="s">
        <v>75</v>
      </c>
      <c r="L43" s="135">
        <v>18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3</v>
      </c>
      <c r="B44" s="131">
        <v>3</v>
      </c>
      <c r="C44" s="132" t="s">
        <v>78</v>
      </c>
      <c r="D44" s="133" t="s">
        <v>79</v>
      </c>
      <c r="E44" s="134">
        <v>1010.59</v>
      </c>
      <c r="F44" s="135" t="s">
        <v>80</v>
      </c>
      <c r="G44" s="134">
        <v>5.16</v>
      </c>
      <c r="H44" s="134" t="s">
        <v>81</v>
      </c>
      <c r="I44" s="134" t="s">
        <v>82</v>
      </c>
      <c r="J44" s="134">
        <v>5</v>
      </c>
      <c r="K44" s="134" t="s">
        <v>83</v>
      </c>
      <c r="L44" s="135" t="s">
        <v>84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>
        <v>29</v>
      </c>
    </row>
    <row r="45" spans="1:22" ht="45.6" x14ac:dyDescent="0.25">
      <c r="A45" s="138">
        <v>4</v>
      </c>
      <c r="B45" s="139">
        <v>4</v>
      </c>
      <c r="C45" s="140" t="s">
        <v>85</v>
      </c>
      <c r="D45" s="141" t="s">
        <v>79</v>
      </c>
      <c r="E45" s="142">
        <v>29.3</v>
      </c>
      <c r="F45" s="143" t="s">
        <v>86</v>
      </c>
      <c r="G45" s="142"/>
      <c r="H45" s="142">
        <v>29</v>
      </c>
      <c r="I45" s="142" t="s">
        <v>87</v>
      </c>
      <c r="J45" s="142"/>
      <c r="K45" s="142">
        <v>75</v>
      </c>
      <c r="L45" s="143" t="s">
        <v>88</v>
      </c>
      <c r="M45" s="143"/>
      <c r="N45" s="143" t="s">
        <v>89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90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6" t="s">
        <v>91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8">
        <v>5</v>
      </c>
      <c r="B48" s="139">
        <v>5</v>
      </c>
      <c r="C48" s="140" t="s">
        <v>72</v>
      </c>
      <c r="D48" s="141" t="s">
        <v>73</v>
      </c>
      <c r="E48" s="142">
        <v>13.69</v>
      </c>
      <c r="F48" s="143">
        <v>13.69</v>
      </c>
      <c r="G48" s="142"/>
      <c r="H48" s="142" t="s">
        <v>74</v>
      </c>
      <c r="I48" s="142">
        <v>2</v>
      </c>
      <c r="J48" s="142"/>
      <c r="K48" s="142" t="s">
        <v>75</v>
      </c>
      <c r="L48" s="143">
        <v>18</v>
      </c>
      <c r="M48" s="143"/>
      <c r="N48" s="143" t="s">
        <v>76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92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6" t="s">
        <v>93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0">
        <v>6</v>
      </c>
      <c r="B51" s="131">
        <v>6</v>
      </c>
      <c r="C51" s="132" t="s">
        <v>72</v>
      </c>
      <c r="D51" s="133" t="s">
        <v>94</v>
      </c>
      <c r="E51" s="134">
        <v>13.69</v>
      </c>
      <c r="F51" s="135">
        <v>13.69</v>
      </c>
      <c r="G51" s="134"/>
      <c r="H51" s="134" t="s">
        <v>95</v>
      </c>
      <c r="I51" s="134">
        <v>1</v>
      </c>
      <c r="J51" s="134"/>
      <c r="K51" s="134" t="s">
        <v>96</v>
      </c>
      <c r="L51" s="135">
        <v>11</v>
      </c>
      <c r="M51" s="135"/>
      <c r="N51" s="135" t="s">
        <v>76</v>
      </c>
      <c r="O51" s="135"/>
      <c r="P51" s="135"/>
      <c r="Q51" s="135"/>
      <c r="R51" s="135"/>
      <c r="S51" s="135"/>
      <c r="T51" s="135"/>
      <c r="U51" s="135"/>
      <c r="V51" s="135"/>
    </row>
    <row r="52" spans="1:22" ht="18.45" customHeight="1" x14ac:dyDescent="0.25">
      <c r="A52" s="136" t="s">
        <v>97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8">
        <v>7</v>
      </c>
      <c r="B53" s="139">
        <v>7</v>
      </c>
      <c r="C53" s="140" t="s">
        <v>98</v>
      </c>
      <c r="D53" s="141" t="s">
        <v>99</v>
      </c>
      <c r="E53" s="142">
        <v>317.45999999999998</v>
      </c>
      <c r="F53" s="143">
        <v>317.45999999999998</v>
      </c>
      <c r="G53" s="142"/>
      <c r="H53" s="142" t="s">
        <v>100</v>
      </c>
      <c r="I53" s="142">
        <v>3</v>
      </c>
      <c r="J53" s="142"/>
      <c r="K53" s="142" t="s">
        <v>101</v>
      </c>
      <c r="L53" s="143">
        <v>35</v>
      </c>
      <c r="M53" s="143"/>
      <c r="N53" s="143" t="s">
        <v>76</v>
      </c>
      <c r="O53" s="143"/>
      <c r="P53" s="143"/>
      <c r="Q53" s="143"/>
      <c r="R53" s="143"/>
      <c r="S53" s="143"/>
      <c r="T53" s="143"/>
      <c r="U53" s="143"/>
      <c r="V53" s="143"/>
    </row>
    <row r="54" spans="1:22" ht="34.200000000000003" x14ac:dyDescent="0.25">
      <c r="A54" s="144" t="s">
        <v>102</v>
      </c>
      <c r="B54" s="145"/>
      <c r="C54" s="145"/>
      <c r="D54" s="145"/>
      <c r="E54" s="145"/>
      <c r="F54" s="145"/>
      <c r="G54" s="145"/>
      <c r="H54" s="146">
        <v>1050</v>
      </c>
      <c r="I54" s="146" t="s">
        <v>103</v>
      </c>
      <c r="J54" s="146">
        <v>5</v>
      </c>
      <c r="K54" s="146">
        <v>10678</v>
      </c>
      <c r="L54" s="146" t="s">
        <v>104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>
        <v>29</v>
      </c>
    </row>
    <row r="55" spans="1:22" x14ac:dyDescent="0.25">
      <c r="A55" s="144" t="s">
        <v>105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106</v>
      </c>
      <c r="B56" s="145"/>
      <c r="C56" s="145"/>
      <c r="D56" s="145"/>
      <c r="E56" s="145"/>
      <c r="F56" s="145"/>
      <c r="G56" s="145"/>
      <c r="H56" s="146">
        <v>939</v>
      </c>
      <c r="I56" s="146"/>
      <c r="J56" s="146"/>
      <c r="K56" s="146">
        <v>10336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107</v>
      </c>
      <c r="B57" s="145"/>
      <c r="C57" s="145"/>
      <c r="D57" s="145"/>
      <c r="E57" s="145"/>
      <c r="F57" s="145"/>
      <c r="G57" s="145"/>
      <c r="H57" s="146">
        <v>106</v>
      </c>
      <c r="I57" s="146"/>
      <c r="J57" s="146"/>
      <c r="K57" s="146">
        <v>313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108</v>
      </c>
      <c r="B58" s="145"/>
      <c r="C58" s="145"/>
      <c r="D58" s="145"/>
      <c r="E58" s="145"/>
      <c r="F58" s="145"/>
      <c r="G58" s="145"/>
      <c r="H58" s="146">
        <v>5</v>
      </c>
      <c r="I58" s="146"/>
      <c r="J58" s="146"/>
      <c r="K58" s="146">
        <v>29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109</v>
      </c>
      <c r="B59" s="148"/>
      <c r="C59" s="148"/>
      <c r="D59" s="148"/>
      <c r="E59" s="148"/>
      <c r="F59" s="148"/>
      <c r="G59" s="148"/>
      <c r="H59" s="149">
        <v>965</v>
      </c>
      <c r="I59" s="149"/>
      <c r="J59" s="149"/>
      <c r="K59" s="149">
        <v>9079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110</v>
      </c>
      <c r="B60" s="148"/>
      <c r="C60" s="148"/>
      <c r="D60" s="148"/>
      <c r="E60" s="148"/>
      <c r="F60" s="148"/>
      <c r="G60" s="148"/>
      <c r="H60" s="149">
        <v>563</v>
      </c>
      <c r="I60" s="149"/>
      <c r="J60" s="149"/>
      <c r="K60" s="149">
        <v>4956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111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customHeight="1" x14ac:dyDescent="0.25">
      <c r="A62" s="144" t="s">
        <v>112</v>
      </c>
      <c r="B62" s="145"/>
      <c r="C62" s="145"/>
      <c r="D62" s="145"/>
      <c r="E62" s="145"/>
      <c r="F62" s="145"/>
      <c r="G62" s="145"/>
      <c r="H62" s="146">
        <v>16</v>
      </c>
      <c r="I62" s="146"/>
      <c r="J62" s="146"/>
      <c r="K62" s="146">
        <v>132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customHeight="1" x14ac:dyDescent="0.25">
      <c r="A63" s="144" t="s">
        <v>113</v>
      </c>
      <c r="B63" s="145"/>
      <c r="C63" s="145"/>
      <c r="D63" s="145"/>
      <c r="E63" s="145"/>
      <c r="F63" s="145"/>
      <c r="G63" s="145"/>
      <c r="H63" s="146">
        <v>2562</v>
      </c>
      <c r="I63" s="146"/>
      <c r="J63" s="146"/>
      <c r="K63" s="146">
        <v>24581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114</v>
      </c>
      <c r="B64" s="145"/>
      <c r="C64" s="145"/>
      <c r="D64" s="145"/>
      <c r="E64" s="145"/>
      <c r="F64" s="145"/>
      <c r="G64" s="145"/>
      <c r="H64" s="146">
        <v>2578</v>
      </c>
      <c r="I64" s="146"/>
      <c r="J64" s="146"/>
      <c r="K64" s="146">
        <v>24713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customHeight="1" x14ac:dyDescent="0.25">
      <c r="A65" s="144" t="s">
        <v>115</v>
      </c>
      <c r="B65" s="145"/>
      <c r="C65" s="145"/>
      <c r="D65" s="145"/>
      <c r="E65" s="145"/>
      <c r="F65" s="145"/>
      <c r="G65" s="145"/>
      <c r="H65" s="146">
        <v>64.92</v>
      </c>
      <c r="I65" s="146"/>
      <c r="J65" s="146"/>
      <c r="K65" s="146">
        <v>475.15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116</v>
      </c>
      <c r="B66" s="148"/>
      <c r="C66" s="148"/>
      <c r="D66" s="148"/>
      <c r="E66" s="148"/>
      <c r="F66" s="148"/>
      <c r="G66" s="148"/>
      <c r="H66" s="149">
        <v>2642.92</v>
      </c>
      <c r="I66" s="149"/>
      <c r="J66" s="149"/>
      <c r="K66" s="149">
        <v>25188.15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62</v>
      </c>
      <c r="D68" s="48"/>
      <c r="E68" s="48"/>
      <c r="F68" s="48"/>
      <c r="G68" s="48"/>
      <c r="H68" s="74">
        <f>IF(ISBLANK(Y30),"",ROUND(Z30/Y30,2)*100)</f>
        <v>103</v>
      </c>
      <c r="I68" s="48"/>
      <c r="J68" s="48"/>
      <c r="K68" s="74">
        <f>IF(ISBLANK(Y31),"",ROUND(Z31/Y31,2)*100)</f>
        <v>88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63</v>
      </c>
      <c r="D69" s="48"/>
      <c r="E69" s="48"/>
      <c r="F69" s="48"/>
      <c r="G69" s="48"/>
      <c r="H69" s="45">
        <f>IF(ISBLANK(Y30),"",ROUND(AA30/Y30,2)*100)</f>
        <v>60</v>
      </c>
      <c r="I69" s="48"/>
      <c r="J69" s="48"/>
      <c r="K69" s="45">
        <f>IF(ISBLANK(Y31),"",ROUND(AA31/Y31,2)*100)</f>
        <v>48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2">
    <mergeCell ref="A65:G65"/>
    <mergeCell ref="A66:G66"/>
    <mergeCell ref="A59:G59"/>
    <mergeCell ref="A60:G60"/>
    <mergeCell ref="A61:G61"/>
    <mergeCell ref="A62:G62"/>
    <mergeCell ref="A63:G63"/>
    <mergeCell ref="A64:G64"/>
    <mergeCell ref="A52:V52"/>
    <mergeCell ref="A54:G54"/>
    <mergeCell ref="A55:G55"/>
    <mergeCell ref="A56:G56"/>
    <mergeCell ref="A57:G57"/>
    <mergeCell ref="A58:G58"/>
    <mergeCell ref="A40:V40"/>
    <mergeCell ref="A42:V42"/>
    <mergeCell ref="A46:V46"/>
    <mergeCell ref="A47:V47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2642.92/1000</f>
        <v>2.6429200000000002</v>
      </c>
      <c r="H11" s="85"/>
      <c r="I11" s="55" t="s">
        <v>5</v>
      </c>
      <c r="J11" s="86">
        <f>25188.15/1000</f>
        <v>25.18815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8.181999999999999E-2</v>
      </c>
      <c r="H14" s="85"/>
      <c r="I14" s="55" t="s">
        <v>7</v>
      </c>
      <c r="J14" s="86">
        <f>(P14+P15)/1000</f>
        <v>8.181999999999999E-2</v>
      </c>
      <c r="K14" s="87"/>
      <c r="L14" s="58">
        <v>939</v>
      </c>
      <c r="M14" s="35" t="s">
        <v>7</v>
      </c>
      <c r="N14" s="57"/>
      <c r="O14" s="26">
        <v>81.819999999999993</v>
      </c>
      <c r="P14" s="27">
        <v>81.819999999999993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939/1000</f>
        <v>0.93899999999999995</v>
      </c>
      <c r="H15" s="117"/>
      <c r="I15" s="55" t="s">
        <v>5</v>
      </c>
      <c r="J15" s="86">
        <f>10336/1000</f>
        <v>10.336</v>
      </c>
      <c r="K15" s="87"/>
      <c r="L15" s="59">
        <v>10336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120</v>
      </c>
      <c r="C26" s="132" t="s">
        <v>121</v>
      </c>
      <c r="D26" s="154" t="s">
        <v>122</v>
      </c>
      <c r="E26" s="155">
        <v>0.55000000000000004</v>
      </c>
      <c r="F26" s="134" t="s">
        <v>123</v>
      </c>
      <c r="G26" s="134">
        <v>5.94</v>
      </c>
      <c r="H26" s="156"/>
      <c r="I26" s="156"/>
      <c r="J26" s="134" t="s">
        <v>124</v>
      </c>
      <c r="K26" s="134">
        <v>65.38</v>
      </c>
      <c r="L26" s="157"/>
      <c r="M26" s="156">
        <f>IF(ISNUMBER(K26/G26),IF(NOT(K26/G26=0),K26/G26, " "), " ")</f>
        <v>11.006734006734005</v>
      </c>
      <c r="N26" s="154"/>
    </row>
    <row r="27" spans="1:23" s="29" customFormat="1" ht="22.8" x14ac:dyDescent="0.25">
      <c r="A27" s="152">
        <v>2</v>
      </c>
      <c r="B27" s="153" t="s">
        <v>125</v>
      </c>
      <c r="C27" s="132" t="s">
        <v>126</v>
      </c>
      <c r="D27" s="154" t="s">
        <v>122</v>
      </c>
      <c r="E27" s="155">
        <v>81</v>
      </c>
      <c r="F27" s="134" t="s">
        <v>127</v>
      </c>
      <c r="G27" s="134">
        <v>929.07</v>
      </c>
      <c r="H27" s="156"/>
      <c r="I27" s="156"/>
      <c r="J27" s="134" t="s">
        <v>128</v>
      </c>
      <c r="K27" s="134">
        <v>10235.969999999999</v>
      </c>
      <c r="L27" s="157"/>
      <c r="M27" s="156">
        <f>IF(ISNUMBER(K27/G27),IF(NOT(K27/G27=0),K27/G27, " "), " ")</f>
        <v>11.017436791630338</v>
      </c>
      <c r="N27" s="154"/>
    </row>
    <row r="28" spans="1:23" s="29" customFormat="1" ht="22.8" x14ac:dyDescent="0.25">
      <c r="A28" s="152">
        <v>3</v>
      </c>
      <c r="B28" s="153" t="s">
        <v>129</v>
      </c>
      <c r="C28" s="132" t="s">
        <v>130</v>
      </c>
      <c r="D28" s="154" t="s">
        <v>122</v>
      </c>
      <c r="E28" s="155">
        <v>0.27</v>
      </c>
      <c r="F28" s="134" t="s">
        <v>131</v>
      </c>
      <c r="G28" s="134">
        <v>3.21</v>
      </c>
      <c r="H28" s="156"/>
      <c r="I28" s="156"/>
      <c r="J28" s="134" t="s">
        <v>132</v>
      </c>
      <c r="K28" s="134">
        <v>35.39</v>
      </c>
      <c r="L28" s="157"/>
      <c r="M28" s="156">
        <f>IF(ISNUMBER(K28/G28),IF(NOT(K28/G28=0),K28/G28, " "), " ")</f>
        <v>11.024922118380063</v>
      </c>
      <c r="N28" s="154"/>
    </row>
    <row r="29" spans="1:23" s="29" customFormat="1" ht="19.350000000000001" customHeight="1" x14ac:dyDescent="0.25">
      <c r="A29" s="128" t="s">
        <v>133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400001</v>
      </c>
      <c r="C30" s="132" t="s">
        <v>134</v>
      </c>
      <c r="D30" s="154" t="s">
        <v>135</v>
      </c>
      <c r="E30" s="155">
        <v>0.05</v>
      </c>
      <c r="F30" s="134" t="s">
        <v>136</v>
      </c>
      <c r="G30" s="134">
        <v>5.16</v>
      </c>
      <c r="H30" s="156"/>
      <c r="I30" s="156"/>
      <c r="J30" s="134" t="s">
        <v>137</v>
      </c>
      <c r="K30" s="134">
        <v>28.5</v>
      </c>
      <c r="L30" s="157"/>
      <c r="M30" s="156">
        <f>IF(ISNUMBER(K30/G30),IF(NOT(K30/G30=0),K30/G30, " "), " ")</f>
        <v>5.5232558139534884</v>
      </c>
      <c r="N30" s="154" t="s">
        <v>138</v>
      </c>
    </row>
    <row r="31" spans="1:23" ht="19.350000000000001" customHeight="1" x14ac:dyDescent="0.25">
      <c r="A31" s="128" t="s">
        <v>139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5</v>
      </c>
      <c r="B32" s="153" t="s">
        <v>140</v>
      </c>
      <c r="C32" s="132" t="s">
        <v>141</v>
      </c>
      <c r="D32" s="154" t="s">
        <v>142</v>
      </c>
      <c r="E32" s="155">
        <v>1.4E-3</v>
      </c>
      <c r="F32" s="134" t="s">
        <v>143</v>
      </c>
      <c r="G32" s="134">
        <v>25.65</v>
      </c>
      <c r="H32" s="156">
        <v>60646.19</v>
      </c>
      <c r="I32" s="156">
        <v>84.9</v>
      </c>
      <c r="J32" s="134" t="s">
        <v>144</v>
      </c>
      <c r="K32" s="134">
        <v>86.85</v>
      </c>
      <c r="L32" s="157"/>
      <c r="M32" s="156">
        <f>IF(ISNUMBER(K32/G32),IF(NOT(K32/G32=0),K32/G32, " "), " ")</f>
        <v>3.3859649122807016</v>
      </c>
      <c r="N32" s="154" t="s">
        <v>145</v>
      </c>
    </row>
    <row r="33" spans="1:14" ht="22.8" x14ac:dyDescent="0.25">
      <c r="A33" s="152">
        <v>6</v>
      </c>
      <c r="B33" s="153" t="s">
        <v>146</v>
      </c>
      <c r="C33" s="132" t="s">
        <v>147</v>
      </c>
      <c r="D33" s="154" t="s">
        <v>142</v>
      </c>
      <c r="E33" s="155">
        <v>6.9999999999999999E-4</v>
      </c>
      <c r="F33" s="134" t="s">
        <v>148</v>
      </c>
      <c r="G33" s="134">
        <v>21.03</v>
      </c>
      <c r="H33" s="156">
        <v>84405</v>
      </c>
      <c r="I33" s="156">
        <v>59.08</v>
      </c>
      <c r="J33" s="134" t="s">
        <v>149</v>
      </c>
      <c r="K33" s="134">
        <v>60.39</v>
      </c>
      <c r="L33" s="157"/>
      <c r="M33" s="156">
        <f>IF(ISNUMBER(K33/G33),IF(NOT(K33/G33=0),K33/G33, " "), " ")</f>
        <v>2.8716119828815976</v>
      </c>
      <c r="N33" s="154" t="s">
        <v>150</v>
      </c>
    </row>
    <row r="34" spans="1:14" ht="22.8" x14ac:dyDescent="0.25">
      <c r="A34" s="152">
        <v>7</v>
      </c>
      <c r="B34" s="153" t="s">
        <v>151</v>
      </c>
      <c r="C34" s="132" t="s">
        <v>152</v>
      </c>
      <c r="D34" s="154" t="s">
        <v>153</v>
      </c>
      <c r="E34" s="155">
        <v>0.7</v>
      </c>
      <c r="F34" s="134" t="s">
        <v>154</v>
      </c>
      <c r="G34" s="134">
        <v>29.68</v>
      </c>
      <c r="H34" s="156">
        <v>128.38999999999999</v>
      </c>
      <c r="I34" s="156">
        <v>89.87</v>
      </c>
      <c r="J34" s="134" t="s">
        <v>155</v>
      </c>
      <c r="K34" s="134">
        <v>91.76</v>
      </c>
      <c r="L34" s="157"/>
      <c r="M34" s="156">
        <f>IF(ISNUMBER(K34/G34),IF(NOT(K34/G34=0),K34/G34, " "), " ")</f>
        <v>3.0916442048517521</v>
      </c>
      <c r="N34" s="154" t="s">
        <v>156</v>
      </c>
    </row>
    <row r="35" spans="1:14" ht="22.8" x14ac:dyDescent="0.25">
      <c r="A35" s="152">
        <v>8</v>
      </c>
      <c r="B35" s="153" t="s">
        <v>157</v>
      </c>
      <c r="C35" s="132" t="s">
        <v>158</v>
      </c>
      <c r="D35" s="154" t="s">
        <v>159</v>
      </c>
      <c r="E35" s="155">
        <v>1</v>
      </c>
      <c r="F35" s="134" t="s">
        <v>160</v>
      </c>
      <c r="G35" s="134">
        <v>29.3</v>
      </c>
      <c r="H35" s="156"/>
      <c r="I35" s="156"/>
      <c r="J35" s="134" t="s">
        <v>161</v>
      </c>
      <c r="K35" s="134">
        <v>74.81</v>
      </c>
      <c r="L35" s="157"/>
      <c r="M35" s="156">
        <f>IF(ISNUMBER(K35/G35),IF(NOT(K35/G35=0),K35/G35, " "), " ")</f>
        <v>2.5532423208191126</v>
      </c>
      <c r="N35" s="154"/>
    </row>
    <row r="36" spans="1:14" ht="19.350000000000001" customHeight="1" x14ac:dyDescent="0.25">
      <c r="A36" s="150" t="s">
        <v>162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  <row r="37" spans="1:14" ht="19.350000000000001" customHeight="1" x14ac:dyDescent="0.25">
      <c r="A37" s="128" t="s">
        <v>139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9</v>
      </c>
      <c r="B38" s="153" t="s">
        <v>163</v>
      </c>
      <c r="C38" s="132" t="s">
        <v>164</v>
      </c>
      <c r="D38" s="154" t="s">
        <v>159</v>
      </c>
      <c r="E38" s="155">
        <v>100</v>
      </c>
      <c r="F38" s="134" t="s">
        <v>165</v>
      </c>
      <c r="G38" s="134"/>
      <c r="H38" s="156"/>
      <c r="I38" s="156"/>
      <c r="J38" s="134" t="s">
        <v>165</v>
      </c>
      <c r="K38" s="134"/>
      <c r="L38" s="157"/>
      <c r="M38" s="156" t="str">
        <f>IF(ISNUMBER(K38/G38),IF(NOT(K38/G38=0),K38/G38, " "), " ")</f>
        <v xml:space="preserve"> </v>
      </c>
      <c r="N38" s="154"/>
    </row>
    <row r="39" spans="1:14" ht="22.8" x14ac:dyDescent="0.25">
      <c r="A39" s="158">
        <v>10</v>
      </c>
      <c r="B39" s="159" t="s">
        <v>166</v>
      </c>
      <c r="C39" s="140" t="s">
        <v>167</v>
      </c>
      <c r="D39" s="160" t="s">
        <v>142</v>
      </c>
      <c r="E39" s="161">
        <v>0.04</v>
      </c>
      <c r="F39" s="142" t="s">
        <v>165</v>
      </c>
      <c r="G39" s="142"/>
      <c r="H39" s="162"/>
      <c r="I39" s="162"/>
      <c r="J39" s="142" t="s">
        <v>165</v>
      </c>
      <c r="K39" s="142"/>
      <c r="L39" s="163"/>
      <c r="M39" s="162" t="str">
        <f>IF(ISNUMBER(K39/G39),IF(NOT(K39/G39=0),K39/G39, " "), " ")</f>
        <v xml:space="preserve"> </v>
      </c>
      <c r="N39" s="160"/>
    </row>
    <row r="40" spans="1:14" x14ac:dyDescent="0.25">
      <c r="A40" s="144" t="s">
        <v>102</v>
      </c>
      <c r="B40" s="145"/>
      <c r="C40" s="145"/>
      <c r="D40" s="145"/>
      <c r="E40" s="145"/>
      <c r="F40" s="145"/>
      <c r="G40" s="164">
        <v>1050</v>
      </c>
      <c r="H40" s="165"/>
      <c r="I40" s="165"/>
      <c r="J40" s="165"/>
      <c r="K40" s="164">
        <v>10678</v>
      </c>
      <c r="L40" s="166"/>
      <c r="M40" s="164">
        <f ca="1">IF(ISNUMBER(INDIRECT("K" &amp; ROW())/INDIRECT("G" &amp; ROW())),INDIRECT("K" &amp; ROW())/INDIRECT("G" &amp; ROW()), " ")</f>
        <v>10.16952380952381</v>
      </c>
      <c r="N40" s="146" t="s">
        <v>168</v>
      </c>
    </row>
    <row r="41" spans="1:14" x14ac:dyDescent="0.25">
      <c r="A41" s="144" t="s">
        <v>105</v>
      </c>
      <c r="B41" s="145"/>
      <c r="C41" s="145"/>
      <c r="D41" s="145"/>
      <c r="E41" s="145"/>
      <c r="F41" s="145"/>
      <c r="G41" s="164"/>
      <c r="H41" s="165"/>
      <c r="I41" s="165"/>
      <c r="J41" s="165"/>
      <c r="K41" s="164"/>
      <c r="L41" s="166"/>
      <c r="M41" s="164" t="str">
        <f ca="1">IF(ISNUMBER(INDIRECT("K" &amp; ROW())/INDIRECT("G" &amp; ROW())),INDIRECT("K" &amp; ROW())/INDIRECT("G" &amp; ROW()), " ")</f>
        <v xml:space="preserve"> </v>
      </c>
      <c r="N41" s="146" t="s">
        <v>168</v>
      </c>
    </row>
    <row r="42" spans="1:14" x14ac:dyDescent="0.25">
      <c r="A42" s="144" t="s">
        <v>106</v>
      </c>
      <c r="B42" s="145"/>
      <c r="C42" s="145"/>
      <c r="D42" s="145"/>
      <c r="E42" s="145"/>
      <c r="F42" s="145"/>
      <c r="G42" s="164">
        <v>939</v>
      </c>
      <c r="H42" s="165"/>
      <c r="I42" s="165"/>
      <c r="J42" s="165"/>
      <c r="K42" s="164">
        <v>10336</v>
      </c>
      <c r="L42" s="166"/>
      <c r="M42" s="164">
        <f ca="1">IF(ISNUMBER(INDIRECT("K" &amp; ROW())/INDIRECT("G" &amp; ROW())),INDIRECT("K" &amp; ROW())/INDIRECT("G" &amp; ROW()), " ")</f>
        <v>11.007454739084132</v>
      </c>
      <c r="N42" s="146" t="s">
        <v>168</v>
      </c>
    </row>
    <row r="43" spans="1:14" x14ac:dyDescent="0.25">
      <c r="A43" s="144" t="s">
        <v>107</v>
      </c>
      <c r="B43" s="145"/>
      <c r="C43" s="145"/>
      <c r="D43" s="145"/>
      <c r="E43" s="145"/>
      <c r="F43" s="145"/>
      <c r="G43" s="164">
        <v>106</v>
      </c>
      <c r="H43" s="165"/>
      <c r="I43" s="165"/>
      <c r="J43" s="165"/>
      <c r="K43" s="164">
        <v>313</v>
      </c>
      <c r="L43" s="166"/>
      <c r="M43" s="164">
        <f ca="1">IF(ISNUMBER(INDIRECT("K" &amp; ROW())/INDIRECT("G" &amp; ROW())),INDIRECT("K" &amp; ROW())/INDIRECT("G" &amp; ROW()), " ")</f>
        <v>2.9528301886792452</v>
      </c>
      <c r="N43" s="146" t="s">
        <v>168</v>
      </c>
    </row>
    <row r="44" spans="1:14" x14ac:dyDescent="0.25">
      <c r="A44" s="144" t="s">
        <v>108</v>
      </c>
      <c r="B44" s="145"/>
      <c r="C44" s="145"/>
      <c r="D44" s="145"/>
      <c r="E44" s="145"/>
      <c r="F44" s="145"/>
      <c r="G44" s="164">
        <v>5</v>
      </c>
      <c r="H44" s="165"/>
      <c r="I44" s="165"/>
      <c r="J44" s="165"/>
      <c r="K44" s="164">
        <v>29</v>
      </c>
      <c r="L44" s="166"/>
      <c r="M44" s="164">
        <f ca="1">IF(ISNUMBER(INDIRECT("K" &amp; ROW())/INDIRECT("G" &amp; ROW())),INDIRECT("K" &amp; ROW())/INDIRECT("G" &amp; ROW()), " ")</f>
        <v>5.8</v>
      </c>
      <c r="N44" s="146" t="s">
        <v>168</v>
      </c>
    </row>
    <row r="45" spans="1:14" x14ac:dyDescent="0.25">
      <c r="A45" s="147" t="s">
        <v>109</v>
      </c>
      <c r="B45" s="148"/>
      <c r="C45" s="148"/>
      <c r="D45" s="148"/>
      <c r="E45" s="148"/>
      <c r="F45" s="148"/>
      <c r="G45" s="167">
        <v>965</v>
      </c>
      <c r="H45" s="168"/>
      <c r="I45" s="168"/>
      <c r="J45" s="168"/>
      <c r="K45" s="167">
        <v>9079</v>
      </c>
      <c r="L45" s="169"/>
      <c r="M45" s="167">
        <f ca="1">IF(ISNUMBER(INDIRECT("K" &amp; ROW())/INDIRECT("G" &amp; ROW())),INDIRECT("K" &amp; ROW())/INDIRECT("G" &amp; ROW()), " ")</f>
        <v>9.4082901554404152</v>
      </c>
      <c r="N45" s="149" t="s">
        <v>168</v>
      </c>
    </row>
    <row r="46" spans="1:14" x14ac:dyDescent="0.25">
      <c r="A46" s="147" t="s">
        <v>110</v>
      </c>
      <c r="B46" s="148"/>
      <c r="C46" s="148"/>
      <c r="D46" s="148"/>
      <c r="E46" s="148"/>
      <c r="F46" s="148"/>
      <c r="G46" s="167">
        <v>563</v>
      </c>
      <c r="H46" s="168"/>
      <c r="I46" s="168"/>
      <c r="J46" s="168"/>
      <c r="K46" s="167">
        <v>4956</v>
      </c>
      <c r="L46" s="169"/>
      <c r="M46" s="167">
        <f ca="1">IF(ISNUMBER(INDIRECT("K" &amp; ROW())/INDIRECT("G" &amp; ROW())),INDIRECT("K" &amp; ROW())/INDIRECT("G" &amp; ROW()), " ")</f>
        <v>8.802841918294849</v>
      </c>
      <c r="N46" s="149" t="s">
        <v>168</v>
      </c>
    </row>
    <row r="47" spans="1:14" x14ac:dyDescent="0.25">
      <c r="A47" s="147" t="s">
        <v>111</v>
      </c>
      <c r="B47" s="148"/>
      <c r="C47" s="148"/>
      <c r="D47" s="148"/>
      <c r="E47" s="148"/>
      <c r="F47" s="148"/>
      <c r="G47" s="167"/>
      <c r="H47" s="168"/>
      <c r="I47" s="168"/>
      <c r="J47" s="168"/>
      <c r="K47" s="167"/>
      <c r="L47" s="169"/>
      <c r="M47" s="167" t="str">
        <f ca="1">IF(ISNUMBER(INDIRECT("K" &amp; ROW())/INDIRECT("G" &amp; ROW())),INDIRECT("K" &amp; ROW())/INDIRECT("G" &amp; ROW()), " ")</f>
        <v xml:space="preserve"> </v>
      </c>
      <c r="N47" s="149" t="s">
        <v>168</v>
      </c>
    </row>
    <row r="48" spans="1:14" ht="30" customHeight="1" x14ac:dyDescent="0.25">
      <c r="A48" s="144" t="s">
        <v>112</v>
      </c>
      <c r="B48" s="145"/>
      <c r="C48" s="145"/>
      <c r="D48" s="145"/>
      <c r="E48" s="145"/>
      <c r="F48" s="145"/>
      <c r="G48" s="164">
        <v>16</v>
      </c>
      <c r="H48" s="165"/>
      <c r="I48" s="165"/>
      <c r="J48" s="165"/>
      <c r="K48" s="164">
        <v>132</v>
      </c>
      <c r="L48" s="166"/>
      <c r="M48" s="164">
        <f ca="1">IF(ISNUMBER(INDIRECT("K" &amp; ROW())/INDIRECT("G" &amp; ROW())),INDIRECT("K" &amp; ROW())/INDIRECT("G" &amp; ROW()), " ")</f>
        <v>8.25</v>
      </c>
      <c r="N48" s="146" t="s">
        <v>168</v>
      </c>
    </row>
    <row r="49" spans="1:14" ht="30" customHeight="1" x14ac:dyDescent="0.25">
      <c r="A49" s="144" t="s">
        <v>113</v>
      </c>
      <c r="B49" s="145"/>
      <c r="C49" s="145"/>
      <c r="D49" s="145"/>
      <c r="E49" s="145"/>
      <c r="F49" s="145"/>
      <c r="G49" s="164">
        <v>2562</v>
      </c>
      <c r="H49" s="165"/>
      <c r="I49" s="165"/>
      <c r="J49" s="165"/>
      <c r="K49" s="164">
        <v>24581</v>
      </c>
      <c r="L49" s="166"/>
      <c r="M49" s="164">
        <f ca="1">IF(ISNUMBER(INDIRECT("K" &amp; ROW())/INDIRECT("G" &amp; ROW())),INDIRECT("K" &amp; ROW())/INDIRECT("G" &amp; ROW()), " ")</f>
        <v>9.5944574551131936</v>
      </c>
      <c r="N49" s="146" t="s">
        <v>168</v>
      </c>
    </row>
    <row r="50" spans="1:14" x14ac:dyDescent="0.25">
      <c r="A50" s="144" t="s">
        <v>114</v>
      </c>
      <c r="B50" s="145"/>
      <c r="C50" s="145"/>
      <c r="D50" s="145"/>
      <c r="E50" s="145"/>
      <c r="F50" s="145"/>
      <c r="G50" s="164">
        <v>2578</v>
      </c>
      <c r="H50" s="165"/>
      <c r="I50" s="165"/>
      <c r="J50" s="165"/>
      <c r="K50" s="164">
        <v>24713</v>
      </c>
      <c r="L50" s="166"/>
      <c r="M50" s="164">
        <f ca="1">IF(ISNUMBER(INDIRECT("K" &amp; ROW())/INDIRECT("G" &amp; ROW())),INDIRECT("K" &amp; ROW())/INDIRECT("G" &amp; ROW()), " ")</f>
        <v>9.5861132660977511</v>
      </c>
      <c r="N50" s="146" t="s">
        <v>168</v>
      </c>
    </row>
    <row r="51" spans="1:14" ht="30" customHeight="1" x14ac:dyDescent="0.25">
      <c r="A51" s="144" t="s">
        <v>115</v>
      </c>
      <c r="B51" s="145"/>
      <c r="C51" s="145"/>
      <c r="D51" s="145"/>
      <c r="E51" s="145"/>
      <c r="F51" s="145"/>
      <c r="G51" s="164">
        <v>64.92</v>
      </c>
      <c r="H51" s="165"/>
      <c r="I51" s="165"/>
      <c r="J51" s="165"/>
      <c r="K51" s="164">
        <v>475.15</v>
      </c>
      <c r="L51" s="166"/>
      <c r="M51" s="164">
        <f ca="1">IF(ISNUMBER(INDIRECT("K" &amp; ROW())/INDIRECT("G" &amp; ROW())),INDIRECT("K" &amp; ROW())/INDIRECT("G" &amp; ROW()), " ")</f>
        <v>7.3190080098582868</v>
      </c>
      <c r="N51" s="146" t="s">
        <v>168</v>
      </c>
    </row>
    <row r="52" spans="1:14" x14ac:dyDescent="0.25">
      <c r="A52" s="147" t="s">
        <v>116</v>
      </c>
      <c r="B52" s="148"/>
      <c r="C52" s="148"/>
      <c r="D52" s="148"/>
      <c r="E52" s="148"/>
      <c r="F52" s="148"/>
      <c r="G52" s="167">
        <v>2642.92</v>
      </c>
      <c r="H52" s="168"/>
      <c r="I52" s="168"/>
      <c r="J52" s="168"/>
      <c r="K52" s="167">
        <v>25188.15</v>
      </c>
      <c r="L52" s="169"/>
      <c r="M52" s="167">
        <f ca="1">IF(ISNUMBER(INDIRECT("K" &amp; ROW())/INDIRECT("G" &amp; ROW())),INDIRECT("K" &amp; ROW())/INDIRECT("G" &amp; ROW()), " ")</f>
        <v>9.5304246817913523</v>
      </c>
      <c r="N52" s="149" t="s">
        <v>168</v>
      </c>
    </row>
    <row r="53" spans="1:14" x14ac:dyDescent="0.25">
      <c r="A53" s="48"/>
      <c r="G53" s="67"/>
      <c r="H53" s="68"/>
      <c r="I53" s="68"/>
      <c r="J53" s="68"/>
      <c r="K53" s="67"/>
      <c r="L53" s="69"/>
      <c r="M53" s="67"/>
      <c r="N53" s="48"/>
    </row>
    <row r="54" spans="1:14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69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3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</sheetData>
  <mergeCells count="46">
    <mergeCell ref="A52:F52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24:N24"/>
    <mergeCell ref="A25:N25"/>
    <mergeCell ref="A29:N29"/>
    <mergeCell ref="A31:N31"/>
    <mergeCell ref="A36:N36"/>
    <mergeCell ref="A37:N3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