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40" i="16"/>
  <c r="M43" i="16"/>
  <c r="M42" i="16"/>
  <c r="M34" i="16"/>
  <c r="M41" i="16"/>
  <c r="M36" i="16"/>
  <c r="M39" i="16"/>
  <c r="M38" i="16"/>
  <c r="M35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<sst xmlns="http://schemas.openxmlformats.org/spreadsheetml/2006/main" count="230" uniqueCount="152">
  <si>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</si>
  <si>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</si>
  <si>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</si>
  <si>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</si>
  <si>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</si>
  <si>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</si>
  <si>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</si>
  <si>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</si>
  <si>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</si>
  <si>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</si>
  <si>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</si>
  <si>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</si>
  <si>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</si>
  <si>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</si>
  <si>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</si>
  <si>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</si>
  <si>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</si>
  <si>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</si>
  <si>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</si>
  <si>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</si>
  <si>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</si>
  <si>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</si>
  <si>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</si>
  <si>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</si>
  <si>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</si>
  <si>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</si>
  <si>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</si>
  <si>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</si>
  <si>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</si>
  <si>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</si>
  <si>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</si>
  <si>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</si>
  <si>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</si>
  <si>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</si>
  <si>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</si>
  <si>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</si>
  <si>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</si>
  <si>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</si>
  <si>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</si>
  <si>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</si>
  <si>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</si>
  <si>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</si>
  <si>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</si>
  <si>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</si>
  <si>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</si>
  <si>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</si>
  <si>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</si>
  <si>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</si>
  <si>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</si>
  <si>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</si>
  <si>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</si>
  <si>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</si>
  <si>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</si>
  <si>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</si>
  <si>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</si>
  <si>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</si>
  <si>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</si>
  <si>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</si>
  <si>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</si>
  <si>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</si>
  <si>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</si>
  <si>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</si>
  <si>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</si>
  <si>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</si>
  <si>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</si>
  <si>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</si>
  <si>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</si>
  <si>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</si>
  <si>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</si>
  <si>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Пушкина 8а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</si>
  <si>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</si>
  <si>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</si>
  <si>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</si>
  <si>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</si>
  <si>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</si>
  <si>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</si>
  <si>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</si>
  <si>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</si>
  <si>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</si>
  <si>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0,12
85
65</t>
  </si>
  <si>
    <t>176,13
149,71
114,48</t>
  </si>
  <si>
    <t>1941
1649,85
1261,65</t>
  </si>
  <si>
    <t>ТЕРр67-11-1
Смена патронов
100 шт.
НР 85% от ФОТ
СП 65% от ФОТ</t>
  </si>
  <si>
    <t>390,46
_____
426</t>
  </si>
  <si>
    <t>97,98
39,83
30,46</t>
  </si>
  <si>
    <t>46,86
_____
51,12</t>
  </si>
  <si>
    <t>680,97
438,98
335,69</t>
  </si>
  <si>
    <t>516,45
_____
164,52</t>
  </si>
  <si>
    <t>ТЕРр67-5-1
Смена ламп: накаливания
100 шт.
НР 85% от ФОТ
СП 65% от ФОТ</t>
  </si>
  <si>
    <t>76,54
_____
295</t>
  </si>
  <si>
    <t>44,58
7,8
5,97</t>
  </si>
  <si>
    <t>9,18
_____
35,4</t>
  </si>
  <si>
    <t>173,45
86,08
65,83</t>
  </si>
  <si>
    <t>101,27
_____
72,18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</si>
  <si>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</si>
  <si>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</si>
  <si>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</si>
  <si>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</si>
  <si>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</si>
  <si>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</si>
  <si>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</si>
  <si>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302,61
_____
92,79</t>
  </si>
  <si>
    <t>3335,08
_____
260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</si>
  <si>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</si>
  <si>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</si>
  <si>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</si>
  <si>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</si>
  <si>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</si>
  <si>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</si>
  <si>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</si>
  <si>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</si>
  <si>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</si>
  <si>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</si>
  <si>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</si>
  <si>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</si>
  <si>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</si>
  <si>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</si>
  <si>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</si>
  <si>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</si>
  <si>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</si>
  <si>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</si>
  <si>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</si>
  <si>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</si>
  <si>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</si>
  <si>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</si>
  <si>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</si>
  <si>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</si>
  <si>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</si>
  <si>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</si>
  <si>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</si>
  <si>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</si>
  <si>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</si>
  <si>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</si>
  <si>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</si>
  <si>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</si>
  <si>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</si>
  <si>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</si>
  <si>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</si>
  <si>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</si>
  <si>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</si>
  <si>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</si>
  <si>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</si>
  <si>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</si>
  <si>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</si>
  <si>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</si>
  <si>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</si>
  <si>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</si>
  <si>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</si>
  <si>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</si>
  <si>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</si>
  <si>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</si>
  <si>
    <t>на Пушкина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</si>
</sst>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3" workbookViewId="0">
      <selection activeCell="C27" sqref="C2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25.89</v>
      </c>
      <c r="X14" s="27">
        <v>25.89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150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151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849.32/1000</f>
        <v>0.84932000000000007</v>
      </c>
      <c r="I27" s="137"/>
      <c r="J27" s="35" t="s">
        <v>6</v>
      </c>
      <c r="K27" s="138">
        <f>8597.7/1000</f>
        <v>8.5977000000000015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849.32/1000</f>
        <v>0.84932000000000007</v>
      </c>
      <c r="I29" s="137"/>
      <c r="J29" s="35" t="s">
        <v>6</v>
      </c>
      <c r="K29" s="138">
        <f>8597.7/1000</f>
        <v>8.5977000000000015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2.589E-2</v>
      </c>
      <c r="I30" s="137"/>
      <c r="J30" s="35" t="s">
        <v>8</v>
      </c>
      <c r="K30" s="138">
        <f>(X14+X15)/1000</f>
        <v>2.589E-2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302.61</v>
      </c>
      <c r="Z30" s="71">
        <v>257.22000000000003</v>
      </c>
      <c r="AA30" s="71">
        <v>196.7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302.61/1000</f>
        <v>0.30260999999999999</v>
      </c>
      <c r="I31" s="137"/>
      <c r="J31" s="35" t="s">
        <v>6</v>
      </c>
      <c r="K31" s="138">
        <f>3335.08/1000</f>
        <v>3.33508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3335.08</v>
      </c>
      <c r="Z31" s="72">
        <v>2834.82</v>
      </c>
      <c r="AA31" s="72">
        <v>2167.8000000000002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176.13</v>
      </c>
      <c r="J42" s="84"/>
      <c r="K42" s="84" t="s">
        <v>81</v>
      </c>
      <c r="L42" s="85">
        <v>1941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395.4</v>
      </c>
      <c r="I46" s="92" t="s">
        <v>101</v>
      </c>
      <c r="J46" s="92"/>
      <c r="K46" s="92">
        <v>3595.08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302.61</v>
      </c>
      <c r="I48" s="92"/>
      <c r="J48" s="92"/>
      <c r="K48" s="92">
        <v>3335.08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92.79</v>
      </c>
      <c r="I49" s="92"/>
      <c r="J49" s="92"/>
      <c r="K49" s="92">
        <v>260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257.22000000000003</v>
      </c>
      <c r="I50" s="93"/>
      <c r="J50" s="93"/>
      <c r="K50" s="93">
        <v>2834.82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196.7</v>
      </c>
      <c r="I51" s="93"/>
      <c r="J51" s="93"/>
      <c r="K51" s="93">
        <v>2167.8000000000002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849.32</v>
      </c>
      <c r="I53" s="92"/>
      <c r="J53" s="92"/>
      <c r="K53" s="92">
        <v>8597.7000000000007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849.32</v>
      </c>
      <c r="I54" s="92"/>
      <c r="J54" s="92"/>
      <c r="K54" s="92">
        <v>8597.7000000000007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849.32</v>
      </c>
      <c r="I55" s="93"/>
      <c r="J55" s="93"/>
      <c r="K55" s="93">
        <v>8597.7000000000007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849.32/1000</f>
        <v>0.84932000000000007</v>
      </c>
      <c r="H11" s="137"/>
      <c r="I11" s="55" t="s">
        <v>6</v>
      </c>
      <c r="J11" s="138">
        <f>8597.7/1000</f>
        <v>8.5977000000000015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849.32/1000</f>
        <v>0.84932000000000007</v>
      </c>
      <c r="H13" s="159"/>
      <c r="I13" s="55" t="s">
        <v>6</v>
      </c>
      <c r="J13" s="138">
        <f>8597.7/1000</f>
        <v>8.5977000000000015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2.589E-2</v>
      </c>
      <c r="H14" s="137"/>
      <c r="I14" s="55" t="s">
        <v>8</v>
      </c>
      <c r="J14" s="138">
        <f>(P14+P15)/1000</f>
        <v>2.589E-2</v>
      </c>
      <c r="K14" s="139"/>
      <c r="L14" s="58">
        <v>302.61</v>
      </c>
      <c r="M14" s="35" t="s">
        <v>8</v>
      </c>
      <c r="N14" s="57"/>
      <c r="O14" s="26">
        <v>25.89</v>
      </c>
      <c r="P14" s="27">
        <v>25.89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302.61/1000</f>
        <v>0.30260999999999999</v>
      </c>
      <c r="H15" s="163"/>
      <c r="I15" s="55" t="s">
        <v>6</v>
      </c>
      <c r="J15" s="138">
        <f>3335.08/1000</f>
        <v>3.33508</v>
      </c>
      <c r="K15" s="139"/>
      <c r="L15" s="59">
        <v>3335.08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4.75</v>
      </c>
      <c r="F26" s="84" t="s">
        <v>117</v>
      </c>
      <c r="G26" s="84">
        <v>46.84</v>
      </c>
      <c r="H26" s="98"/>
      <c r="I26" s="98"/>
      <c r="J26" s="84" t="s">
        <v>118</v>
      </c>
      <c r="K26" s="84">
        <v>516.23</v>
      </c>
      <c r="L26" s="99"/>
      <c r="M26" s="98">
        <f>IF(ISNUMBER(K26/G26),IF(NOT(K26/G26=0),K26/G26, " "), " ")</f>
        <v>11.021135781383432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0.85</v>
      </c>
      <c r="F27" s="84" t="s">
        <v>121</v>
      </c>
      <c r="G27" s="84">
        <v>9.16</v>
      </c>
      <c r="H27" s="98"/>
      <c r="I27" s="98"/>
      <c r="J27" s="84" t="s">
        <v>122</v>
      </c>
      <c r="K27" s="84">
        <v>101.03</v>
      </c>
      <c r="L27" s="99"/>
      <c r="M27" s="98">
        <f>IF(ISNUMBER(K27/G27),IF(NOT(K27/G27=0),K27/G27, " "), " ")</f>
        <v>11.029475982532752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20.05</v>
      </c>
      <c r="F29" s="84" t="s">
        <v>129</v>
      </c>
      <c r="G29" s="84">
        <v>243.81</v>
      </c>
      <c r="H29" s="98"/>
      <c r="I29" s="98"/>
      <c r="J29" s="84" t="s">
        <v>130</v>
      </c>
      <c r="K29" s="84">
        <v>2686.9</v>
      </c>
      <c r="L29" s="99"/>
      <c r="M29" s="98">
        <f>IF(ISNUMBER(K29/G29),IF(NOT(K29/G29=0),K29/G29, " "), " ")</f>
        <v>11.020466756900866</v>
      </c>
      <c r="N29" s="96"/>
    </row>
    <row r="30" spans="1:23" ht="19.350000000000001" customHeight="1" x14ac:dyDescent="0.25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1.2</v>
      </c>
      <c r="F31" s="84" t="s">
        <v>135</v>
      </c>
      <c r="G31" s="84">
        <v>35.4</v>
      </c>
      <c r="H31" s="98">
        <v>58.8</v>
      </c>
      <c r="I31" s="98">
        <v>70.56</v>
      </c>
      <c r="J31" s="84" t="s">
        <v>136</v>
      </c>
      <c r="K31" s="84">
        <v>72.180000000000007</v>
      </c>
      <c r="L31" s="99"/>
      <c r="M31" s="98">
        <f>IF(ISNUMBER(K31/G31),IF(NOT(K31/G31=0),K31/G31, " "), " ")</f>
        <v>2.0389830508474578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12</v>
      </c>
      <c r="F33" s="90" t="s">
        <v>146</v>
      </c>
      <c r="G33" s="90">
        <v>51.12</v>
      </c>
      <c r="H33" s="104">
        <v>13.42</v>
      </c>
      <c r="I33" s="104">
        <v>161.04</v>
      </c>
      <c r="J33" s="90" t="s">
        <v>147</v>
      </c>
      <c r="K33" s="90">
        <v>164.52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395.4</v>
      </c>
      <c r="H34" s="107"/>
      <c r="I34" s="107"/>
      <c r="J34" s="107"/>
      <c r="K34" s="106">
        <v>3595.08</v>
      </c>
      <c r="L34" s="108"/>
      <c r="M34" s="106">
        <f t="shared" ref="M34:M43" ca="1" si="0">IF(ISNUMBER(INDIRECT("K" &amp; ROW())/INDIRECT("G" &amp; ROW())),INDIRECT("K" &amp; ROW())/INDIRECT("G" &amp; ROW()), " ")</f>
        <v>9.0922610015174516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302.61</v>
      </c>
      <c r="H36" s="107"/>
      <c r="I36" s="107"/>
      <c r="J36" s="107"/>
      <c r="K36" s="106">
        <v>3335.08</v>
      </c>
      <c r="L36" s="108"/>
      <c r="M36" s="106">
        <f t="shared" ca="1" si="0"/>
        <v>11.021050196622715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92.79</v>
      </c>
      <c r="H37" s="107"/>
      <c r="I37" s="107"/>
      <c r="J37" s="107"/>
      <c r="K37" s="106">
        <v>260</v>
      </c>
      <c r="L37" s="108"/>
      <c r="M37" s="106">
        <f t="shared" ca="1" si="0"/>
        <v>2.8020260803965944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257.22000000000003</v>
      </c>
      <c r="H38" s="110"/>
      <c r="I38" s="110"/>
      <c r="J38" s="110"/>
      <c r="K38" s="109">
        <v>2834.82</v>
      </c>
      <c r="L38" s="111"/>
      <c r="M38" s="109">
        <f t="shared" ca="1" si="0"/>
        <v>11.020993701889433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196.7</v>
      </c>
      <c r="H39" s="110"/>
      <c r="I39" s="110"/>
      <c r="J39" s="110"/>
      <c r="K39" s="109">
        <v>2167.8000000000002</v>
      </c>
      <c r="L39" s="111"/>
      <c r="M39" s="109">
        <f t="shared" ca="1" si="0"/>
        <v>11.020843924758518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849.32</v>
      </c>
      <c r="H41" s="107"/>
      <c r="I41" s="107"/>
      <c r="J41" s="107"/>
      <c r="K41" s="106">
        <v>8597.7000000000007</v>
      </c>
      <c r="L41" s="108"/>
      <c r="M41" s="106">
        <f t="shared" ca="1" si="0"/>
        <v>10.123039608157114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849.32</v>
      </c>
      <c r="H42" s="107"/>
      <c r="I42" s="107"/>
      <c r="J42" s="107"/>
      <c r="K42" s="106">
        <v>8597.7000000000007</v>
      </c>
      <c r="L42" s="108"/>
      <c r="M42" s="106">
        <f t="shared" ca="1" si="0"/>
        <v>10.123039608157114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849.32</v>
      </c>
      <c r="H43" s="110"/>
      <c r="I43" s="110"/>
      <c r="J43" s="110"/>
      <c r="K43" s="109">
        <v>8597.7000000000007</v>
      </c>
      <c r="L43" s="111"/>
      <c r="M43" s="109">
        <f t="shared" ca="1" si="0"/>
        <v>10.123039608157114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2015-03-22T14:49:20Z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