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60" windowWidth="7500" windowHeight="4248" tabRatio="771"/>
  </bookViews>
  <sheets>
    <sheet name="Мои данные" sheetId="8" r:id="rId1"/>
    <sheet name="Ведомость ресурсов" sheetId="16" r:id="rId2"/>
  </sheets>
  <definedNames>
    <definedName name="_xlnm.Print_Titles" localSheetId="1">'Ведомость ресурсов'!$23:$23</definedName>
    <definedName name="_xlnm.Print_Titles" localSheetId="0">'Мои данные'!$23:$23</definedName>
  </definedNames>
  <calcPr calcId="145621" fullCalcOnLoad="1"/>
</workbook>
</file>

<file path=xl/calcChain.xml><?xml version="1.0" encoding="utf-8"?>
<calcChain xmlns="http://schemas.openxmlformats.org/spreadsheetml/2006/main">
  <c r="M26" i="16" l="1"/>
  <c r="M27" i="16"/>
  <c r="M28" i="16"/>
  <c r="M29" i="16"/>
  <c r="M30" i="16"/>
  <c r="M31" i="16"/>
  <c r="M32" i="16"/>
  <c r="M33" i="16"/>
  <c r="M34" i="16"/>
  <c r="M35" i="16"/>
  <c r="M37" i="16"/>
  <c r="M38" i="16"/>
  <c r="M39" i="16"/>
  <c r="M40" i="16"/>
  <c r="M41" i="16"/>
  <c r="M42" i="16"/>
  <c r="M43" i="16"/>
  <c r="M44" i="16"/>
  <c r="M45" i="16"/>
  <c r="M47" i="16"/>
  <c r="M48" i="16"/>
  <c r="M49" i="16"/>
  <c r="M50" i="16"/>
  <c r="M51" i="16"/>
  <c r="M52" i="16"/>
  <c r="M53" i="16"/>
  <c r="M54" i="16"/>
  <c r="M55" i="16"/>
  <c r="M56" i="16"/>
  <c r="M57" i="16"/>
  <c r="M58" i="16"/>
  <c r="M59" i="16"/>
  <c r="M60" i="16"/>
  <c r="M61" i="16"/>
  <c r="M62" i="16"/>
  <c r="M63" i="16"/>
  <c r="M64" i="16"/>
  <c r="M65" i="16"/>
  <c r="M66" i="16"/>
  <c r="M67" i="16"/>
  <c r="M68" i="16"/>
  <c r="M69" i="16"/>
  <c r="M70" i="16"/>
  <c r="M71" i="16"/>
  <c r="M72" i="16"/>
  <c r="M73" i="16"/>
  <c r="M74" i="16"/>
  <c r="M75" i="16"/>
  <c r="M76" i="16"/>
  <c r="M77" i="16"/>
  <c r="M78" i="16"/>
  <c r="M79" i="16"/>
  <c r="M80" i="16"/>
  <c r="M81" i="16"/>
  <c r="M84" i="16"/>
  <c r="M85" i="16"/>
  <c r="M86" i="16"/>
  <c r="J15" i="16"/>
  <c r="G15" i="16"/>
  <c r="J13" i="16"/>
  <c r="G13" i="16"/>
  <c r="J12" i="16"/>
  <c r="G12" i="16"/>
  <c r="J11" i="16"/>
  <c r="G11" i="16"/>
  <c r="K31" i="8"/>
  <c r="H31" i="8"/>
  <c r="K29" i="8"/>
  <c r="H29" i="8"/>
  <c r="K28" i="8"/>
  <c r="H28" i="8"/>
  <c r="K27" i="8"/>
  <c r="H27" i="8"/>
  <c r="K146" i="8"/>
  <c r="K145" i="8"/>
  <c r="H146" i="8"/>
  <c r="H145" i="8"/>
  <c r="J14" i="16"/>
  <c r="G14" i="16"/>
  <c r="K30" i="8"/>
  <c r="H30" i="8"/>
  <c r="A18" i="16"/>
  <c r="B34" i="8"/>
  <c r="M87" i="16"/>
  <c r="M91" i="16"/>
  <c r="M95" i="16"/>
  <c r="M99" i="16"/>
  <c r="M94" i="16"/>
  <c r="M88" i="16"/>
  <c r="M92" i="16"/>
  <c r="M96" i="16"/>
  <c r="M100" i="16"/>
  <c r="M93" i="16"/>
  <c r="M97" i="16"/>
  <c r="M101" i="16"/>
  <c r="M98" i="16"/>
  <c r="M102" i="16"/>
  <c r="M89" i="16"/>
  <c r="M90" i="16"/>
</calcChain>
</file>

<file path=xl/comments1.xml><?xml version="1.0" encoding="utf-8"?>
<comments xmlns="http://schemas.openxmlformats.org/spreadsheetml/2006/main">
  <authors>
    <author>Сергей</author>
    <author>u0001</author>
    <author>onikitina</author>
    <author>mkakosha</author>
    <author>Max</author>
    <author>Alex</author>
    <author>Alex Sosedko</author>
    <author>&lt;&gt;</author>
  </authors>
  <commentList>
    <comment ref="C5" authorId="0">
      <text>
        <r>
          <rPr>
            <sz val="8"/>
            <color indexed="81"/>
            <rFont val="Tahoma"/>
            <family val="2"/>
            <charset val="204"/>
          </rPr>
          <t xml:space="preserve"> &lt;Инвестор&gt;</t>
        </r>
      </text>
    </comment>
    <comment ref="C7" authorId="0">
      <text>
        <r>
          <rPr>
            <sz val="8"/>
            <color indexed="81"/>
            <rFont val="Tahoma"/>
            <family val="2"/>
            <charset val="204"/>
          </rPr>
          <t xml:space="preserve"> &lt;Заказчик&gt;</t>
        </r>
      </text>
    </comment>
    <comment ref="C9" authorId="0">
      <text>
        <r>
          <rPr>
            <sz val="8"/>
            <color indexed="81"/>
            <rFont val="Tahoma"/>
            <family val="2"/>
            <charset val="204"/>
          </rPr>
          <t xml:space="preserve"> &lt;Подрядчик&gt;</t>
        </r>
      </text>
    </comment>
    <comment ref="C11" authorId="0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C1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W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X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W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X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H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&lt;Номер акта&gt;</t>
        </r>
      </text>
    </comment>
    <comment ref="J19" authorId="0">
      <text>
        <r>
          <rPr>
            <sz val="8"/>
            <color indexed="81"/>
            <rFont val="Tahoma"/>
            <family val="2"/>
            <charset val="204"/>
          </rPr>
          <t xml:space="preserve"> &lt;Дата составления акта&gt;</t>
        </r>
      </text>
    </comment>
    <comment ref="L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&lt;Начало отчетного периода акта&gt;</t>
        </r>
      </text>
    </comment>
    <comment ref="M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N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V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B22" authorId="4">
      <text>
        <r>
          <rPr>
            <b/>
            <sz val="9"/>
            <color indexed="81"/>
            <rFont val="Tahoma"/>
            <family val="2"/>
            <charset val="204"/>
          </rPr>
          <t xml:space="preserve">  за &lt;Отчетный период (учет выполненных работ)&gt;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23" authorId="0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B24" authorId="0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H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K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H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K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H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K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Y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H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K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Y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M34" authorId="0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39" authorId="4">
      <text>
        <r>
          <rPr>
            <sz val="9"/>
            <color indexed="81"/>
            <rFont val="Tahoma"/>
            <family val="2"/>
            <charset val="204"/>
          </rPr>
          <t xml:space="preserve">  &lt;Номер позиции по порядку (в актах выполненных работ)&gt;
</t>
        </r>
      </text>
    </comment>
    <comment ref="B39" authorId="0">
      <text>
        <r>
          <rPr>
            <sz val="8"/>
            <color indexed="81"/>
            <rFont val="Tahoma"/>
            <family val="2"/>
            <charset val="204"/>
          </rPr>
          <t xml:space="preserve"> &lt;Номер позиции по смете&gt;</t>
        </r>
      </text>
    </comment>
    <comment ref="C39" authorId="0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(код) позиции&gt;
&lt;Наименование (текстовая часть) расценки&gt;
&lt;Обоснование коэффициентов&gt;
&lt;Ед. измерения по расценке&gt;
&lt;Формула расчета стоимости единицы&gt;
&lt;Строка задания НР для рес.расч.&gt;
&lt;Строка задания СП для рес.расч.&gt;</t>
        </r>
      </text>
    </comment>
    <comment ref="D39" authorId="0">
      <text>
        <r>
          <rPr>
            <sz val="8"/>
            <color indexed="81"/>
            <rFont val="Tahoma"/>
            <family val="2"/>
            <charset val="204"/>
          </rPr>
          <t xml:space="preserve"> &lt;Выполнено за период&gt;
 &lt;Формула расчета физ. объема&gt;
&lt;Нормы НР 2001г. по позиции&gt;
&lt;Нормы СП 2001г. по позиции&gt;</t>
        </r>
      </text>
    </comment>
    <comment ref="E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&lt;ПЗ по позиции на единицу в базисных ценах с учетом всех к-тов&gt;</t>
        </r>
      </text>
    </comment>
    <comment ref="F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&lt;ОЗП по позиции на единицу в базисных ценах с учетом всех к-тов&gt;
_____
&lt;МАТ по позиции на единицу в базисных ценах с учетом всех к-тов&gt;
</t>
        </r>
      </text>
    </comment>
    <comment ref="G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&lt;ЭММ по позиции на единицу в базисных ценах с учетом всех к-тов&gt;
_____
&lt;ЗПМ по позиции на единицу в базисных ценах с учетом всех к-тов&gt;
</t>
        </r>
      </text>
    </comment>
    <comment ref="H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ПЗ на физобъем по позиции в базисных ценах&gt;
&lt;Сумма НР по позиции при расчете в базисных ценах&gt;
&lt;Сумма СП по позиции при расчете в базисных ценах&gt;</t>
        </r>
      </text>
    </comment>
    <comment ref="I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 на физобъем по позиции в базисных ценах&gt;
_____
&lt;ИТОГО МАТ на физобъем по позиции в базисных ценах&gt;
</t>
        </r>
      </text>
    </comment>
    <comment ref="J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ЭММ на физобъем по позиции в базисных ценах&gt;
_____
&lt;ИТОГО ЗПМ на физобъем по позиции в базисных ценах&gt;
</t>
        </r>
      </text>
    </comment>
    <comment ref="K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ПЗ по позиции в текущих ценах&gt;
&lt;Сумма НР по позиции при расчете в текущих ценах (ресурсный расчет)&gt;
&lt;Сумма СП по позиции при расчете в текущих ценах (ресурсный расчет)&gt;</t>
        </r>
      </text>
    </comment>
    <comment ref="L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ОЗП по позиции в текущих ценах&gt;
_____
&lt;ИТОГО МАТ по позиции в текущих ценах&gt;
</t>
        </r>
      </text>
    </comment>
    <comment ref="N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&lt;Признак материала - позиции&gt;</t>
        </r>
      </text>
    </comment>
    <comment ref="V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ЭММ по позиции в текущих ценах&gt;
_____
&lt;ИТОГО ЗПМ по позиции в текущих ценах&gt;
</t>
        </r>
      </text>
    </comment>
    <comment ref="A128" authorId="4">
      <text>
        <r>
          <rPr>
            <sz val="9"/>
            <color indexed="81"/>
            <rFont val="Tahoma"/>
            <family val="2"/>
            <charset val="204"/>
          </rPr>
          <t xml:space="preserve"> &lt;Текстовая часть (итоги)&gt;
</t>
        </r>
      </text>
    </comment>
    <comment ref="H128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I128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(итоги)&gt;
_____
&lt;Материалы (итоги)&gt;</t>
        </r>
      </text>
    </comment>
    <comment ref="J128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(итоги)&gt;
_____
&lt;З/п машинистов (итоги)&gt;</t>
        </r>
      </text>
    </comment>
    <comment ref="K128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L128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в тек.ценах (итоги)&gt;
_____
&lt;Материалы в тек.ценах (итоги)&gt;</t>
        </r>
      </text>
    </comment>
    <comment ref="V128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в тек.ценах (итоги)&gt;
_____
&lt;З/п машинистов в тек.ценах (итоги)&gt;</t>
        </r>
      </text>
    </comment>
    <comment ref="B148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B150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comments2.xml><?xml version="1.0" encoding="utf-8"?>
<comments xmlns="http://schemas.openxmlformats.org/spreadsheetml/2006/main">
  <authors>
    <author>&lt;&gt;</author>
    <author>YuKazaeva</author>
    <author>Сергей</author>
    <author>Alex</author>
    <author>onikitina</author>
  </authors>
  <commentList>
    <comment ref="A2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A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A5" authorId="2">
      <text>
        <r>
          <rPr>
            <sz val="8"/>
            <color indexed="81"/>
            <rFont val="Tahoma"/>
            <family val="2"/>
            <charset val="204"/>
          </rPr>
          <t xml:space="preserve"> &lt;Индекс/ЛН локальной сметы&gt;</t>
        </r>
      </text>
    </comment>
    <comment ref="A7" authorId="2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A8" authorId="2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G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J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G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J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G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J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L1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P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G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J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L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P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L16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7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8" authorId="2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23" authorId="2">
      <text>
        <r>
          <rPr>
            <sz val="8"/>
            <color indexed="81"/>
            <rFont val="Tahoma"/>
            <family val="2"/>
            <charset val="204"/>
          </rPr>
          <t xml:space="preserve"> &lt;Номер ресурса п.п.&gt;</t>
        </r>
      </text>
    </comment>
    <comment ref="B23" authorId="2">
      <text>
        <r>
          <rPr>
            <sz val="8"/>
            <color indexed="81"/>
            <rFont val="Tahoma"/>
            <family val="2"/>
            <charset val="204"/>
          </rPr>
          <t xml:space="preserve"> &lt;Код ресурса&gt;</t>
        </r>
      </text>
    </comment>
    <comment ref="C23" authorId="2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ресурса &gt;</t>
        </r>
      </text>
    </comment>
    <comment ref="D23" authorId="2">
      <text>
        <r>
          <rPr>
            <sz val="8"/>
            <color indexed="81"/>
            <rFont val="Tahoma"/>
            <family val="2"/>
            <charset val="204"/>
          </rPr>
          <t xml:space="preserve"> &lt;Единица измерения ресурса&gt;
&lt;Количество машиночасов на единицу по позиции&gt;</t>
        </r>
      </text>
    </comment>
    <comment ref="E23" authorId="2">
      <text>
        <r>
          <rPr>
            <sz val="8"/>
            <color indexed="81"/>
            <rFont val="Tahoma"/>
            <family val="2"/>
            <charset val="204"/>
          </rPr>
          <t xml:space="preserve"> &lt;Общее количество ресурса&gt;</t>
        </r>
      </text>
    </comment>
    <comment ref="F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ед. измерения)&gt;
&lt;Формула базисной цены единицы ПЗ&gt;</t>
        </r>
      </text>
    </comment>
    <comment ref="G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физ. объем)&gt;</t>
        </r>
      </text>
    </comment>
    <comment ref="H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единицы&gt;</t>
        </r>
      </text>
    </comment>
    <comment ref="I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всего&gt;</t>
        </r>
      </text>
    </comment>
    <comment ref="J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ед. измерения)&gt;
&lt;Формула текущей цены единицы ПЗ&gt;</t>
        </r>
      </text>
    </comment>
    <comment ref="K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физ. объем)&gt;</t>
        </r>
      </text>
    </comment>
    <comment ref="M2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=IF(ISNUMBER(R[0]C[-2]/R[0]C[-6]),IF(NOT(R[0]C[-2]/R[0]C[-6]=0),R[0]C[-2]/R[0]C[-6], " "), " ")&lt;Пустой идентификатор&gt;</t>
        </r>
      </text>
    </comment>
    <comment ref="N23" authorId="2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текущей цены ресурса&gt;</t>
        </r>
      </text>
    </comment>
    <comment ref="A87" authorId="2">
      <text>
        <r>
          <rPr>
            <sz val="8"/>
            <color indexed="81"/>
            <rFont val="Tahoma"/>
            <family val="2"/>
            <charset val="204"/>
          </rPr>
          <t xml:space="preserve"> &lt;Текстовая часть (итоги)&gt;</t>
        </r>
      </text>
    </comment>
    <comment ref="G87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K87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M87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=IF(ISNUMBER(INDIRECT("K" &amp; ROW())/INDIRECT("G" &amp; ROW())),INDIRECT("K" &amp; ROW())/INDIRECT("G" &amp; ROW()), " ")&lt;Пустой идентификатор&gt;</t>
        </r>
      </text>
    </comment>
    <comment ref="N87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&lt;Пустой идентификатор&gt;</t>
        </r>
      </text>
    </comment>
    <comment ref="A105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A107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sharedStrings.xml><?xml version="1.0" encoding="utf-8"?>
<sst xmlns="http://schemas.openxmlformats.org/spreadsheetml/2006/main" count="898" uniqueCount="588">
  <si>
    <t>Код ресурса</t>
  </si>
  <si>
    <t>Всего</t>
  </si>
  <si>
    <t>Объект:</t>
  </si>
  <si>
    <t>Основание:</t>
  </si>
  <si>
    <t>Сметная стоимость:</t>
  </si>
  <si>
    <t>тыс. руб.</t>
  </si>
  <si>
    <t>Hормативная трудоемкость:</t>
  </si>
  <si>
    <t>тыс.чел.ч</t>
  </si>
  <si>
    <t>Сметная заработная плата:</t>
  </si>
  <si>
    <t>№ пп</t>
  </si>
  <si>
    <t>Код норматива,  
Наименование,  
Единица измерения</t>
  </si>
  <si>
    <t>Объем</t>
  </si>
  <si>
    <t>Базисная стоимость за единицу</t>
  </si>
  <si>
    <t>Базисная стоимость всего</t>
  </si>
  <si>
    <t>Текущая стоимость всего</t>
  </si>
  <si>
    <t>Осн. З/п</t>
  </si>
  <si>
    <t>Эксп.</t>
  </si>
  <si>
    <t>Материал</t>
  </si>
  <si>
    <t>В т.ч. з/п</t>
  </si>
  <si>
    <t>базисная цена</t>
  </si>
  <si>
    <t>текущая цена</t>
  </si>
  <si>
    <t>Наименование</t>
  </si>
  <si>
    <t>Единица измерения</t>
  </si>
  <si>
    <t>Количество единиц по проектным данным</t>
  </si>
  <si>
    <t>Сметная стоимость в базисных ценах (руб.)</t>
  </si>
  <si>
    <t>Стоимость в текущих ценах (руб.)</t>
  </si>
  <si>
    <t>Индекс для смт. цен</t>
  </si>
  <si>
    <t>Обоснование</t>
  </si>
  <si>
    <t>Отпускная</t>
  </si>
  <si>
    <t>Сметная</t>
  </si>
  <si>
    <t>на ед. изм.</t>
  </si>
  <si>
    <t>общая</t>
  </si>
  <si>
    <t>Кол-во механизаторов</t>
  </si>
  <si>
    <t>(локальная смета)</t>
  </si>
  <si>
    <t>в т.ч. оборудование</t>
  </si>
  <si>
    <t>монтажных работ</t>
  </si>
  <si>
    <t xml:space="preserve">ЛОКАЛЬНЫЙ РЕСУРСНЫЙ СМЕТНЫЙ РАСЧЕТ </t>
  </si>
  <si>
    <t>АКТ</t>
  </si>
  <si>
    <t>Номер документа</t>
  </si>
  <si>
    <t>Дата составления</t>
  </si>
  <si>
    <t>Отчетный период</t>
  </si>
  <si>
    <t>с</t>
  </si>
  <si>
    <t>по</t>
  </si>
  <si>
    <t>Унифицированная форма № КС-2</t>
  </si>
  <si>
    <t>Утверждена постановлением Госкомстата России</t>
  </si>
  <si>
    <t>от 11 ноября 1999 года №100</t>
  </si>
  <si>
    <t xml:space="preserve">Инвестор : </t>
  </si>
  <si>
    <t>Код</t>
  </si>
  <si>
    <t>Форма по ОКУД</t>
  </si>
  <si>
    <t>0322005</t>
  </si>
  <si>
    <t xml:space="preserve">Заказчик (Генподрядчик) : </t>
  </si>
  <si>
    <t>по ОКПО</t>
  </si>
  <si>
    <t xml:space="preserve">Подрядчик (Субподрядчик) :  </t>
  </si>
  <si>
    <t>Вид деятельности по ОКДП</t>
  </si>
  <si>
    <t xml:space="preserve">Объект : </t>
  </si>
  <si>
    <t>Договор подряда (контракт)</t>
  </si>
  <si>
    <t>номер</t>
  </si>
  <si>
    <t>дата</t>
  </si>
  <si>
    <t>Вид операции</t>
  </si>
  <si>
    <t>Номер</t>
  </si>
  <si>
    <t>№ п/п</t>
  </si>
  <si>
    <t>поз. по смете</t>
  </si>
  <si>
    <t>% НР</t>
  </si>
  <si>
    <t>% СП</t>
  </si>
  <si>
    <t>Стройка : Пос.Первомайский</t>
  </si>
  <si>
    <t>31.12.2014</t>
  </si>
  <si>
    <t>01.01.2014</t>
  </si>
  <si>
    <t>31.01.2014</t>
  </si>
  <si>
    <t>на Пушкина 6а</t>
  </si>
  <si>
    <t>Сдал:  _________________ //</t>
  </si>
  <si>
    <t>Принял:  _________________ //</t>
  </si>
  <si>
    <t>Раздел 1. ЯНВАРЬ</t>
  </si>
  <si>
    <t>Ремонт канализации</t>
  </si>
  <si>
    <t>ТЕРр65-8-1
Смена полиэтиленовых канализационных труб диаметром: до 50 мм
100 м трубопровода с фасонными частями
НР 88%=103%*0.85 от ФОТ
СП 48%=60%*0.8 от ФОТ</t>
  </si>
  <si>
    <t>0,006
88
48</t>
  </si>
  <si>
    <t>732,34
_____
3722,03</t>
  </si>
  <si>
    <t>13,69
_____
1,4</t>
  </si>
  <si>
    <t>27
4
2</t>
  </si>
  <si>
    <t>4
_____
23</t>
  </si>
  <si>
    <t>95
42
23</t>
  </si>
  <si>
    <t>48
_____
47</t>
  </si>
  <si>
    <t>Р</t>
  </si>
  <si>
    <t>ТЕРр65-8-2
Смена полиэтиленовых канализационных труб диаметром: до 100 мм
100 м трубопровода с фасонными частями
1 324,08 = 7 162,38 - 99,8 x 58,50
НР 88%=103%*0.85 от ФОТ
СП 48%=60%*0.8 от ФОТ</t>
  </si>
  <si>
    <t>0,009
88
48</t>
  </si>
  <si>
    <t>776,23
_____
520,46</t>
  </si>
  <si>
    <t>27,39
_____
2,8</t>
  </si>
  <si>
    <t>12
7
4</t>
  </si>
  <si>
    <t>7
_____
5</t>
  </si>
  <si>
    <t>103
68
37</t>
  </si>
  <si>
    <t>77
_____
25</t>
  </si>
  <si>
    <t>ТСЦ-507-0810
Отвод 45° полиэтиленовый с удлиненным хвостовиком, диаметр: 110 мм (ТУ2248-001-18425183-01)
шт.</t>
  </si>
  <si>
    <t>1
88
48</t>
  </si>
  <si>
    <t xml:space="preserve">
_____
257,59</t>
  </si>
  <si>
    <t xml:space="preserve">
_____
258</t>
  </si>
  <si>
    <t xml:space="preserve">
_____
402</t>
  </si>
  <si>
    <t>М</t>
  </si>
  <si>
    <t>ТСЦ-507-0833
Отвод 90° полиэтиленовый с удлиненным хвостовиком, диаметр: 110 мм (ТУ2248-001-18425183-01)
шт.</t>
  </si>
  <si>
    <t>2
88
48</t>
  </si>
  <si>
    <t xml:space="preserve">
_____
201,21</t>
  </si>
  <si>
    <t xml:space="preserve">
_____
853</t>
  </si>
  <si>
    <t>ТСЦ-507-0837
Отводы двойные диаметром условного прохода: 50 мм и наружным диаметром 67 мм
шт.</t>
  </si>
  <si>
    <t>3
88
48</t>
  </si>
  <si>
    <t xml:space="preserve">
_____
41</t>
  </si>
  <si>
    <t xml:space="preserve">
_____
123</t>
  </si>
  <si>
    <t xml:space="preserve">
_____
329</t>
  </si>
  <si>
    <t>ТСЦ-101-1703
Прокладки резиновые (пластина техническая прессованная)
кг</t>
  </si>
  <si>
    <t>0,5
88
48</t>
  </si>
  <si>
    <t xml:space="preserve">
_____
22,8</t>
  </si>
  <si>
    <t xml:space="preserve">
_____
11</t>
  </si>
  <si>
    <t xml:space="preserve">
_____
60</t>
  </si>
  <si>
    <t>кв.17</t>
  </si>
  <si>
    <t>ТЕР29-01-181-01
Устройство металлической гидроизоляции
1 т металлоконструкций изоляции
НР 111%=145%*(0.9*0.85) от ФОТ
СП 51%=75%*(0.85*0.8) от ФОТ</t>
  </si>
  <si>
    <t>0,0008
111
51</t>
  </si>
  <si>
    <t>811,45
_____
14803,28</t>
  </si>
  <si>
    <t>13
1
1</t>
  </si>
  <si>
    <t>1
_____
12</t>
  </si>
  <si>
    <t>49
8
4</t>
  </si>
  <si>
    <t>7
_____
41</t>
  </si>
  <si>
    <t>ТСЦ-101-2137
Резина техническая листовая прессованная
кг</t>
  </si>
  <si>
    <t>0,4
111
51</t>
  </si>
  <si>
    <t xml:space="preserve">
_____
26,3</t>
  </si>
  <si>
    <t xml:space="preserve">
_____
48</t>
  </si>
  <si>
    <t>подвал</t>
  </si>
  <si>
    <t>0,001
111
51</t>
  </si>
  <si>
    <t>16
1
1</t>
  </si>
  <si>
    <t>1
_____
15</t>
  </si>
  <si>
    <t>62
10
5</t>
  </si>
  <si>
    <t>9
_____
52</t>
  </si>
  <si>
    <t>0,5
111
51</t>
  </si>
  <si>
    <t xml:space="preserve">
_____
13</t>
  </si>
  <si>
    <t>Раздел 2. ФЕВРАЛЬ</t>
  </si>
  <si>
    <t>кв.5,1</t>
  </si>
  <si>
    <t>0,002
111
51</t>
  </si>
  <si>
    <t>32
3
1</t>
  </si>
  <si>
    <t>2
_____
30</t>
  </si>
  <si>
    <t>123
20
9</t>
  </si>
  <si>
    <t>18
_____
103</t>
  </si>
  <si>
    <t>1
111
51</t>
  </si>
  <si>
    <t xml:space="preserve">
_____
26</t>
  </si>
  <si>
    <t xml:space="preserve">
_____
121</t>
  </si>
  <si>
    <t>Подъезд</t>
  </si>
  <si>
    <t>ТЕРр65-8-2
Смена полиэтиленовых канализационных труб диаметром: до 100 мм
100 м трубопровода с фасонными частями
7 162,38 = 7 162,38 - 99,8 x 58,50 + 99,8 x 58,50
НР 88%=103%*0.85 от ФОТ
СП 48%=60%*0.8 от ФОТ</t>
  </si>
  <si>
    <t>0,005
88
48</t>
  </si>
  <si>
    <t>776,23
_____
6358,76</t>
  </si>
  <si>
    <t>36
4
2</t>
  </si>
  <si>
    <t>4
_____
32</t>
  </si>
  <si>
    <t>164
38
21</t>
  </si>
  <si>
    <t>43
_____
120</t>
  </si>
  <si>
    <t>ТСЦ-507-5015
Муфта полипропиленовая соединительная диаметром 110 мм
шт.</t>
  </si>
  <si>
    <t xml:space="preserve">
_____
48,28</t>
  </si>
  <si>
    <t xml:space="preserve">
_____
97</t>
  </si>
  <si>
    <t xml:space="preserve">
_____
391</t>
  </si>
  <si>
    <t>Раздел 3. МАРТ</t>
  </si>
  <si>
    <t>подъезд 1</t>
  </si>
  <si>
    <t>ТЕРр65-10-1
Очистка канализационной сети: внутренней
100 м трубопровода
НР 88%=103%*0.85 от ФОТ
СП 48%=60%*0.8 от ФОТ</t>
  </si>
  <si>
    <t>0,07
88
48</t>
  </si>
  <si>
    <t>332,63
_____
174,41</t>
  </si>
  <si>
    <t>36
24
14</t>
  </si>
  <si>
    <t>23
_____
13</t>
  </si>
  <si>
    <t>304
226
123</t>
  </si>
  <si>
    <t>257
_____
47</t>
  </si>
  <si>
    <t>кв.13</t>
  </si>
  <si>
    <t>0,03
88
48</t>
  </si>
  <si>
    <t>15
10
6</t>
  </si>
  <si>
    <t>10
_____
5</t>
  </si>
  <si>
    <t>130
97
53</t>
  </si>
  <si>
    <t>110
_____
20</t>
  </si>
  <si>
    <t>Раздел 4. АПРЕЛЬ</t>
  </si>
  <si>
    <t>подъезд</t>
  </si>
  <si>
    <t xml:space="preserve">
_____
110</t>
  </si>
  <si>
    <t>0,3
88
48</t>
  </si>
  <si>
    <t xml:space="preserve">
_____
7</t>
  </si>
  <si>
    <t xml:space="preserve">
_____
36</t>
  </si>
  <si>
    <t>Раздел 5. ИЮНЬ</t>
  </si>
  <si>
    <t>кв.5</t>
  </si>
  <si>
    <t>кв.8</t>
  </si>
  <si>
    <t>кв.1</t>
  </si>
  <si>
    <t>ТЕРр65-5-1
Смена вентилей и клапанов обратных муфтовых диаметром: до 20 мм
100 шт.
НР 88%=103%*0.85 от ФОТ
СП 48%=60%*0.8 от ФОТ</t>
  </si>
  <si>
    <t>0,01
88
48</t>
  </si>
  <si>
    <t>929,07
_____
76,36</t>
  </si>
  <si>
    <t>10
9
5</t>
  </si>
  <si>
    <t>9
_____
1</t>
  </si>
  <si>
    <t>105
90
49</t>
  </si>
  <si>
    <t>102
_____
3</t>
  </si>
  <si>
    <t>ТСЦ-302-1832
Кран шаровой муфтовый 11Б27П1, диаметром: 20 мм
шт.</t>
  </si>
  <si>
    <t xml:space="preserve">
_____
43,5</t>
  </si>
  <si>
    <t xml:space="preserve">
_____
44</t>
  </si>
  <si>
    <t xml:space="preserve">
_____
116</t>
  </si>
  <si>
    <t>ТСЦ-103-0110
Муфты прямые длинные из ковкого чугуна с цилиндрической резьбой максимальным условным проходом: 20 мм
10 шт.</t>
  </si>
  <si>
    <t>0,1
88
48</t>
  </si>
  <si>
    <t xml:space="preserve">
_____
50,3</t>
  </si>
  <si>
    <t xml:space="preserve">
_____
5</t>
  </si>
  <si>
    <t>ТЕРр65-15-3
Смена отдельных участков трубопроводов с заготовкой труб в построечных условиях диаметром: до 50 мм д40
100 м трубопровода
1 557,53 = 5 013,63 - 107 x 32,30
НР 88%=103%*0.85 от ФОТ
СП 48%=60%*0.8 от ФОТ</t>
  </si>
  <si>
    <t>0,025
88
48</t>
  </si>
  <si>
    <t>1243,2
_____
139,8</t>
  </si>
  <si>
    <t>174,53
_____
4,21</t>
  </si>
  <si>
    <t>39
32
19</t>
  </si>
  <si>
    <t>31
_____
4</t>
  </si>
  <si>
    <t>382
302
165</t>
  </si>
  <si>
    <t>342
_____
16</t>
  </si>
  <si>
    <t>24
_____
1</t>
  </si>
  <si>
    <t>ТСЦ-103-0017
Трубы стальные сварные водогазопроводные с резьбой черные обыкновенные (неоцинкованные), диаметр условного прохода: 40 мм, толщина стенки 3,5 мм
м</t>
  </si>
  <si>
    <t>2,5
88
48</t>
  </si>
  <si>
    <t xml:space="preserve">
_____
28,4</t>
  </si>
  <si>
    <t xml:space="preserve">
_____
71</t>
  </si>
  <si>
    <t xml:space="preserve">
_____
236</t>
  </si>
  <si>
    <t>ТЕРр65-16-3
Смена сгонов у трубопроводов диаметром: до 50 мм д 40
100 сгонов
977,50 = 5 277,50 - 100 x 43,00
НР 88%=103%*0.85 от ФОТ
СП 48%=60%*0.8 от ФОТ</t>
  </si>
  <si>
    <t>0,02
88
48</t>
  </si>
  <si>
    <t>854,13
_____
119,66</t>
  </si>
  <si>
    <t>3,71
_____
1,54</t>
  </si>
  <si>
    <t>20
18
10</t>
  </si>
  <si>
    <t>17
_____
3</t>
  </si>
  <si>
    <t>196
165
90</t>
  </si>
  <si>
    <t>188
_____
8</t>
  </si>
  <si>
    <t>ТСЦ-302-1240
Сгоны стальные с муфтой и контргайкой, диаметром: 40 мм
шт.</t>
  </si>
  <si>
    <t xml:space="preserve">
_____
27,9</t>
  </si>
  <si>
    <t xml:space="preserve">
_____
56</t>
  </si>
  <si>
    <t xml:space="preserve">
_____
204</t>
  </si>
  <si>
    <t>Раздел 6. ИЮЛЬ</t>
  </si>
  <si>
    <t>кв.12</t>
  </si>
  <si>
    <t>ТСЦ-302-1831
Кран шаровой муфтовый 11Б27П1, диаметром: 15 мм
шт.</t>
  </si>
  <si>
    <t xml:space="preserve">
_____
29,3</t>
  </si>
  <si>
    <t xml:space="preserve">
_____
29</t>
  </si>
  <si>
    <t xml:space="preserve">
_____
75</t>
  </si>
  <si>
    <t>ТЕРр65-23-1
Слив и наполнение водой системы отопления: без осмотра системы
1000 м3 объема здания
НР 63%=74%*0.85 от ФОТ
СП 40%=50%*0.8 от ФОТ</t>
  </si>
  <si>
    <t>0,105
63
40</t>
  </si>
  <si>
    <t>5
3
2</t>
  </si>
  <si>
    <t>Раздел 7. АВГУСТ</t>
  </si>
  <si>
    <t>ТЕРр65-16-1
Смена сгонов у трубопроводов диаметром: до 20 мм
100 сгонов
НР 88%=103%*0.85 от ФОТ
СП 48%=60%*0.8 от ФОТ</t>
  </si>
  <si>
    <t>345,26
_____
1904,31</t>
  </si>
  <si>
    <t>0,67
_____
0,28</t>
  </si>
  <si>
    <t>23
3
2</t>
  </si>
  <si>
    <t>3
_____
20</t>
  </si>
  <si>
    <t>74
33
18</t>
  </si>
  <si>
    <t>38
_____
36</t>
  </si>
  <si>
    <t>ТСЦ-302-1338
Вентиль муфтовый запорный 15Б1П, диаметр 15 мм
шт.</t>
  </si>
  <si>
    <t xml:space="preserve">
_____
21,1</t>
  </si>
  <si>
    <t xml:space="preserve">
_____
21</t>
  </si>
  <si>
    <t xml:space="preserve">
_____
130</t>
  </si>
  <si>
    <t>2 подъезд</t>
  </si>
  <si>
    <t>ТЕР18-03-004-03
Установка регистров из стальных: водогазопроводных труб диаметром нитки 32 мм
(МДС35-IV п.4.7.При ремонте и реконструкции зданий и сооружений работы, аналогичные технологическим процессам в новом строительстве ОЗП=1,15; ЭМ=1,25 к расх.; ЗПМ=1,25; ТЗ=1,15; ТЗМ=1,25)
100 м труб нитки регистра
НР 98%=128%*(0.9*0.85) от ФОТ
СП 56%=83%*(0.85*0.8) от ФОТ</t>
  </si>
  <si>
    <t>0,03
98
56</t>
  </si>
  <si>
    <t>214,21
_____
5563,31</t>
  </si>
  <si>
    <t>71,46
_____
2,25</t>
  </si>
  <si>
    <t>175
7
4</t>
  </si>
  <si>
    <t>6
_____
167</t>
  </si>
  <si>
    <t>638
71
40</t>
  </si>
  <si>
    <t>71
_____
556</t>
  </si>
  <si>
    <t>11
_____
1</t>
  </si>
  <si>
    <t>Раздел 8. СЕНТЯБРЬ</t>
  </si>
  <si>
    <t>ТЕР13-08-010-01
Прим.Посыпка подвала  сухим хлором
1 м2 поверхности
5,36 = 6,43 - 4,12 x 0,26
НР 69%=90%*(0.9*0.85) от ФОТ
СП 48%=70%*(0.85*0.8) от ФОТ</t>
  </si>
  <si>
    <t>100
69
48</t>
  </si>
  <si>
    <t>3,2
_____
0,12</t>
  </si>
  <si>
    <t>536
185
137</t>
  </si>
  <si>
    <t>320
_____
12</t>
  </si>
  <si>
    <t>3972
1733
1205</t>
  </si>
  <si>
    <t>1595
_____
134</t>
  </si>
  <si>
    <t>ТСЦ-101-2318
Натрий хлористый технический
т</t>
  </si>
  <si>
    <t>0,01
69
48</t>
  </si>
  <si>
    <t xml:space="preserve">
_____
11011</t>
  </si>
  <si>
    <t xml:space="preserve">
_____
31</t>
  </si>
  <si>
    <t>Раздел 9. ОКТЯБРЬ</t>
  </si>
  <si>
    <t>кв.24</t>
  </si>
  <si>
    <t>45
7
4</t>
  </si>
  <si>
    <t>7
_____
38</t>
  </si>
  <si>
    <t>148
67
36</t>
  </si>
  <si>
    <t>76
_____
72</t>
  </si>
  <si>
    <t>кв.1,5,9</t>
  </si>
  <si>
    <t>68
10
6</t>
  </si>
  <si>
    <t>10
_____
58</t>
  </si>
  <si>
    <t>222
100
55</t>
  </si>
  <si>
    <t>114
_____
108</t>
  </si>
  <si>
    <t>0,45
63
40</t>
  </si>
  <si>
    <t>2
1
1</t>
  </si>
  <si>
    <t>20
13
8</t>
  </si>
  <si>
    <t>Раздел 10. НОЯБРЬ</t>
  </si>
  <si>
    <t>ТЕРр65-18-1
Ремонт задвижек диаметром: до 100 мм без снятия с места
100 шт. арматуры
НР 88%=103%*0.85 от ФОТ
СП 48%=60%*0.8 от ФОТ</t>
  </si>
  <si>
    <t>3302,21
_____
801,06</t>
  </si>
  <si>
    <t>41
34
20</t>
  </si>
  <si>
    <t>33
_____
8</t>
  </si>
  <si>
    <t>403
320
175</t>
  </si>
  <si>
    <t>364
_____
39</t>
  </si>
  <si>
    <t>Раздел 11. ДЕКАБРЬ</t>
  </si>
  <si>
    <t>ТЕР29-01-181-01
Устройство гидроизоляции (бандаж)
1 т металлоконструкций изоляции
1 078,74 = 15 810,14 - 0,014 x 17 290,00 - 1 x 14 489,34
НР 111%=145%*(0.9*0.85) от ФОТ
СП 51%=75%*(0.85*0.8) от ФОТ</t>
  </si>
  <si>
    <t>0,0005
111
51</t>
  </si>
  <si>
    <t>811,45
_____
71,88</t>
  </si>
  <si>
    <t>1
1
1</t>
  </si>
  <si>
    <t>5
4
2</t>
  </si>
  <si>
    <t>ТСЦ-101-1870
Проволока вязальная
кг</t>
  </si>
  <si>
    <t>0,2
111
51</t>
  </si>
  <si>
    <t xml:space="preserve">
_____
12,12</t>
  </si>
  <si>
    <t xml:space="preserve">
_____
2</t>
  </si>
  <si>
    <t xml:space="preserve">
_____
9</t>
  </si>
  <si>
    <t>1 подъезд</t>
  </si>
  <si>
    <t>ТЕР29-01-181-01
Устройство гидроизоляции (бандаж)
1 т металлоконструкций изоляции
НР 111%=145%*(0.9*0.85) от ФОТ
СП 51%=75%*(0.85*0.8) от ФОТ</t>
  </si>
  <si>
    <t>0,0007
111
51</t>
  </si>
  <si>
    <t>11
1
1</t>
  </si>
  <si>
    <t>1
_____
10</t>
  </si>
  <si>
    <t>43
7
3</t>
  </si>
  <si>
    <t>6
_____
36</t>
  </si>
  <si>
    <t>0,3
111
51</t>
  </si>
  <si>
    <t xml:space="preserve">
_____
8</t>
  </si>
  <si>
    <t>кв.15</t>
  </si>
  <si>
    <t>ТЕРр65-16-2
Смена сгонов у трубопроводов диаметром: до 25 мм
100 сгонов
2 601,41 = 2 811,41 + 100 x (20,20 - 22,30)
НР 88%=103%*0.85 от ФОТ
СП 48%=60%*0.8 от ФОТ</t>
  </si>
  <si>
    <t>500,45
_____
2099,27</t>
  </si>
  <si>
    <t>1,69
_____
0,7</t>
  </si>
  <si>
    <t>26
5
3</t>
  </si>
  <si>
    <t>5
_____
21</t>
  </si>
  <si>
    <t>113
48
26</t>
  </si>
  <si>
    <t>55
_____
58</t>
  </si>
  <si>
    <t>51
34
20</t>
  </si>
  <si>
    <t>33
_____
18</t>
  </si>
  <si>
    <t>434
323
176</t>
  </si>
  <si>
    <t>367
_____
66</t>
  </si>
  <si>
    <t>0,05
88
48</t>
  </si>
  <si>
    <t>25
18
10</t>
  </si>
  <si>
    <t>17
_____
8</t>
  </si>
  <si>
    <t>217
161
88</t>
  </si>
  <si>
    <t>183
_____
34</t>
  </si>
  <si>
    <t>Итого прямые затраты по акту</t>
  </si>
  <si>
    <t>520
_____
1892</t>
  </si>
  <si>
    <t>326
_____
12</t>
  </si>
  <si>
    <t>5740
_____
4967</t>
  </si>
  <si>
    <t>1639
_____
136</t>
  </si>
  <si>
    <t xml:space="preserve">    В том числе (справочно):</t>
  </si>
  <si>
    <t xml:space="preserve">       фонд оплаты труда (ФОТ)</t>
  </si>
  <si>
    <t xml:space="preserve">       материалы</t>
  </si>
  <si>
    <t xml:space="preserve">       эксплуатация машин и механизмов</t>
  </si>
  <si>
    <t>Накладные расходы</t>
  </si>
  <si>
    <t>Сметная прибыль</t>
  </si>
  <si>
    <t>Итоги по акту:</t>
  </si>
  <si>
    <t xml:space="preserve">    Внутренние санитарно-технические работы: смена труб, санитарно-технических приборов и другие работы (ремонтно-строительные)</t>
  </si>
  <si>
    <t xml:space="preserve">    Тоннели и метрополитены, закрытый способ работ</t>
  </si>
  <si>
    <t xml:space="preserve">    Внутренние санитарно-технические работы: демонтаж и разборка (ремонтно-строительные)</t>
  </si>
  <si>
    <t xml:space="preserve">    Сантехнические работы - внутренние (трубопроводы, водопровод, канализация, отопление, газоснабжение, вентиляция и кондиционирование воздуха)</t>
  </si>
  <si>
    <t xml:space="preserve">    Защита строительных конструкций и оборудования от коррозии</t>
  </si>
  <si>
    <t xml:space="preserve">    Итого</t>
  </si>
  <si>
    <t xml:space="preserve">    Компенсация затрат при УСН (МАТ+(ЭМ-ЗПМ)+НР*0,1712+СП*0,15+ОБ)*0,18</t>
  </si>
  <si>
    <t xml:space="preserve">    ВСЕГО по акту</t>
  </si>
  <si>
    <t>Стройка:Пос.Первомайский</t>
  </si>
  <si>
    <t xml:space="preserve">          Ресурсы подрядчика</t>
  </si>
  <si>
    <t xml:space="preserve">                  Трудозатраты</t>
  </si>
  <si>
    <t>1-1-7</t>
  </si>
  <si>
    <t>Затраты труда рабочих (ср 1,7)</t>
  </si>
  <si>
    <t xml:space="preserve">чел.час
</t>
  </si>
  <si>
    <t xml:space="preserve">9,64
</t>
  </si>
  <si>
    <t xml:space="preserve">106,27
</t>
  </si>
  <si>
    <t>1-2-5</t>
  </si>
  <si>
    <t>Затраты труда рабочих (ср 2,5)</t>
  </si>
  <si>
    <t xml:space="preserve">10,33
</t>
  </si>
  <si>
    <t xml:space="preserve">113,91
</t>
  </si>
  <si>
    <t>1-3-0</t>
  </si>
  <si>
    <t>Затраты труда рабочих (ср 3)</t>
  </si>
  <si>
    <t xml:space="preserve">10,78
</t>
  </si>
  <si>
    <t xml:space="preserve">118,86
</t>
  </si>
  <si>
    <t>1-3-1</t>
  </si>
  <si>
    <t>Затраты труда рабочих (ср 3,1)</t>
  </si>
  <si>
    <t xml:space="preserve">10,92
</t>
  </si>
  <si>
    <t xml:space="preserve">120,34
</t>
  </si>
  <si>
    <t>1-3-3</t>
  </si>
  <si>
    <t>Затраты труда рабочих (ср 3,3)</t>
  </si>
  <si>
    <t xml:space="preserve">11,2
</t>
  </si>
  <si>
    <t xml:space="preserve">123,42
</t>
  </si>
  <si>
    <t>1-3-5</t>
  </si>
  <si>
    <t>Затраты труда рабочих (ср 3,5)</t>
  </si>
  <si>
    <t xml:space="preserve">11,47
</t>
  </si>
  <si>
    <t xml:space="preserve">126,37
</t>
  </si>
  <si>
    <t>1-3-9</t>
  </si>
  <si>
    <t>Затраты труда рабочих (ср 3,9)</t>
  </si>
  <si>
    <t xml:space="preserve">12,03
</t>
  </si>
  <si>
    <t xml:space="preserve">132,53
</t>
  </si>
  <si>
    <t>1-4-2</t>
  </si>
  <si>
    <t>Затраты труда рабочих (ср 4,2)</t>
  </si>
  <si>
    <t xml:space="preserve">12,54
</t>
  </si>
  <si>
    <t xml:space="preserve">138,16
</t>
  </si>
  <si>
    <t>1-4-5</t>
  </si>
  <si>
    <t>Затраты труда рабочих (ср 4,5)</t>
  </si>
  <si>
    <t xml:space="preserve">13,09
</t>
  </si>
  <si>
    <t xml:space="preserve">144,19
</t>
  </si>
  <si>
    <t>Затраты труда машинистов</t>
  </si>
  <si>
    <t xml:space="preserve">
</t>
  </si>
  <si>
    <t xml:space="preserve">                  Машины и механизмы</t>
  </si>
  <si>
    <t>Автопогрузчики 5 т</t>
  </si>
  <si>
    <t xml:space="preserve">маш.-ч
</t>
  </si>
  <si>
    <t xml:space="preserve">111,55
</t>
  </si>
  <si>
    <t xml:space="preserve">449
</t>
  </si>
  <si>
    <t>ГК ЕТО, пост.№ 4/1</t>
  </si>
  <si>
    <t>Лебедки ручные и рычажные тяговым усилием: 14,72 кН (1,5 т)</t>
  </si>
  <si>
    <t xml:space="preserve">1,06
</t>
  </si>
  <si>
    <t xml:space="preserve">5
</t>
  </si>
  <si>
    <t>Лебедки электрические тяговым усилием: до 5,79 кН (0,59 т)</t>
  </si>
  <si>
    <t xml:space="preserve">2,31
</t>
  </si>
  <si>
    <t xml:space="preserve">6
</t>
  </si>
  <si>
    <t>Подъемники грузоподъемностью до 500 кг одномачтовые, высота подъема: 45 м</t>
  </si>
  <si>
    <t xml:space="preserve">33,73
</t>
  </si>
  <si>
    <t xml:space="preserve">155
</t>
  </si>
  <si>
    <t>ГК ЕТО, пост.№ 4/1 (031121)</t>
  </si>
  <si>
    <t>Установки для сварки: ручной дуговой (постоянного тока)</t>
  </si>
  <si>
    <t xml:space="preserve">7,84
</t>
  </si>
  <si>
    <t xml:space="preserve">45
</t>
  </si>
  <si>
    <t>Аппарат для газовой сварки и резки</t>
  </si>
  <si>
    <t xml:space="preserve">1,29
</t>
  </si>
  <si>
    <t xml:space="preserve">3
</t>
  </si>
  <si>
    <t>Сболчиватели пневматические</t>
  </si>
  <si>
    <t xml:space="preserve">2,38
</t>
  </si>
  <si>
    <t xml:space="preserve">8,56
</t>
  </si>
  <si>
    <t>ЧелСЦена,февраль 2014 г., ч.2</t>
  </si>
  <si>
    <t>Дрели: электрические</t>
  </si>
  <si>
    <t xml:space="preserve">2,32
</t>
  </si>
  <si>
    <t xml:space="preserve">11
</t>
  </si>
  <si>
    <t>Автомобили бортовые, грузоподъемность: до 5 т</t>
  </si>
  <si>
    <t xml:space="preserve">103,2
</t>
  </si>
  <si>
    <t xml:space="preserve">570
</t>
  </si>
  <si>
    <t xml:space="preserve">                  Материалы</t>
  </si>
  <si>
    <t>101-0148</t>
  </si>
  <si>
    <t>Дюбели с калиброванной головкой (россыпью): 3х68,5 мм</t>
  </si>
  <si>
    <t xml:space="preserve">т
</t>
  </si>
  <si>
    <t xml:space="preserve">35060
</t>
  </si>
  <si>
    <t xml:space="preserve">83250,95
</t>
  </si>
  <si>
    <t>Среднее (08.05.1364, 08.05.1366.1)</t>
  </si>
  <si>
    <t>101-0324</t>
  </si>
  <si>
    <t>Кислород технический: газообразный</t>
  </si>
  <si>
    <t xml:space="preserve">м3
</t>
  </si>
  <si>
    <t xml:space="preserve">6,2
</t>
  </si>
  <si>
    <t xml:space="preserve">44,01
</t>
  </si>
  <si>
    <t>26.03.080</t>
  </si>
  <si>
    <t>101-0962</t>
  </si>
  <si>
    <t>Смазка солидол жировой марки «Ж»</t>
  </si>
  <si>
    <t xml:space="preserve">10350
</t>
  </si>
  <si>
    <t xml:space="preserve">40582,64
</t>
  </si>
  <si>
    <t>27.01.090</t>
  </si>
  <si>
    <t>101-1522</t>
  </si>
  <si>
    <t>Электроды диаметром: 5 мм Э42А</t>
  </si>
  <si>
    <t xml:space="preserve">10660
</t>
  </si>
  <si>
    <t xml:space="preserve">54738,99
</t>
  </si>
  <si>
    <t>08.07.007</t>
  </si>
  <si>
    <t>101-1602</t>
  </si>
  <si>
    <t>Ацетилен газообразный технический</t>
  </si>
  <si>
    <t xml:space="preserve">101
</t>
  </si>
  <si>
    <t xml:space="preserve">338,15
</t>
  </si>
  <si>
    <t>ГК ЕТО №4/1 от 31.01.2014 г., п.381</t>
  </si>
  <si>
    <t>101-1669</t>
  </si>
  <si>
    <t>Очес льняной</t>
  </si>
  <si>
    <t xml:space="preserve">кг
</t>
  </si>
  <si>
    <t xml:space="preserve">42,4
</t>
  </si>
  <si>
    <t xml:space="preserve">131,08
</t>
  </si>
  <si>
    <t>10.01.394</t>
  </si>
  <si>
    <t>101-1703</t>
  </si>
  <si>
    <t>Прокладки резиновые (пластина техническая прессованная)</t>
  </si>
  <si>
    <t xml:space="preserve">22,8
</t>
  </si>
  <si>
    <t xml:space="preserve">120,61
</t>
  </si>
  <si>
    <t>Среднее (11.06.409,11.06.413,11.06.412,11.06.410,11.06.420)</t>
  </si>
  <si>
    <t>101-2449</t>
  </si>
  <si>
    <t>Кольца резиновые для: чугунных напорных труб диаметром 50-300 мм</t>
  </si>
  <si>
    <t xml:space="preserve">116
</t>
  </si>
  <si>
    <t xml:space="preserve">659,99
</t>
  </si>
  <si>
    <t>Среднее (15.01.191, 15.01.192, 15.01.193, 15.01.194, 15.01.195)</t>
  </si>
  <si>
    <t>101-2576</t>
  </si>
  <si>
    <t>Болты с гайками и шайбами для санитарно-технических работ диаметром: 16 мм</t>
  </si>
  <si>
    <t xml:space="preserve">20910
</t>
  </si>
  <si>
    <t xml:space="preserve">51531,66
</t>
  </si>
  <si>
    <t>08.05.170</t>
  </si>
  <si>
    <t>108-0004</t>
  </si>
  <si>
    <t>Гидроизоляция металлическая из листовой стали с зигзагообразной приваренной арматурой</t>
  </si>
  <si>
    <t xml:space="preserve">14489,34
</t>
  </si>
  <si>
    <t xml:space="preserve">50709,12
</t>
  </si>
  <si>
    <t>08.01.610</t>
  </si>
  <si>
    <t>301-0584</t>
  </si>
  <si>
    <t>Регистры отопительные из стальных водогазопроводных неоцинкованных труб диаметром нитки: 32 мм</t>
  </si>
  <si>
    <t xml:space="preserve">м
</t>
  </si>
  <si>
    <t xml:space="preserve">52,9
</t>
  </si>
  <si>
    <t xml:space="preserve">174,32
</t>
  </si>
  <si>
    <t>15.01.1227*0.0072</t>
  </si>
  <si>
    <t>301-1195</t>
  </si>
  <si>
    <t>Кронштейны для крепления радиаторов: к кирпичным и бетонным стенам, при длине кронштейна 131 мм</t>
  </si>
  <si>
    <t xml:space="preserve">100 шт.
</t>
  </si>
  <si>
    <t xml:space="preserve">276
</t>
  </si>
  <si>
    <t xml:space="preserve">1455,24
</t>
  </si>
  <si>
    <t>08.01.420*0.019</t>
  </si>
  <si>
    <t>301-1196</t>
  </si>
  <si>
    <t>Кронштейны для крепления радиаторов: к кирпичным и бетонным стенам, при длине кронштейна 325 мм</t>
  </si>
  <si>
    <t xml:space="preserve">461
</t>
  </si>
  <si>
    <t xml:space="preserve">2182,89
</t>
  </si>
  <si>
    <t>08.01.420*0.0285</t>
  </si>
  <si>
    <t>302-1237</t>
  </si>
  <si>
    <t>Сгоны стальные с муфтой и контргайкой, диаметром: 20 мм</t>
  </si>
  <si>
    <t xml:space="preserve">шт.
</t>
  </si>
  <si>
    <t xml:space="preserve">18,6
</t>
  </si>
  <si>
    <t xml:space="preserve">34,48
</t>
  </si>
  <si>
    <t>20.06.962.2+20.06.160.2+20.06.163.2</t>
  </si>
  <si>
    <t>302-1238</t>
  </si>
  <si>
    <t>Сгоны стальные с муфтой и контргайкой, диаметром: 25 мм</t>
  </si>
  <si>
    <t xml:space="preserve">20,2
</t>
  </si>
  <si>
    <t xml:space="preserve">55,69
</t>
  </si>
  <si>
    <t>20.06.962.3+20.06.160.3+20.06.163.3</t>
  </si>
  <si>
    <t>302-1324</t>
  </si>
  <si>
    <t>Трубопроводы для внутренней канализации: из поливинилхлоридных труб диаметром 50 мм</t>
  </si>
  <si>
    <t xml:space="preserve">35,3
</t>
  </si>
  <si>
    <t xml:space="preserve">66,61
</t>
  </si>
  <si>
    <t>15.02.128.1</t>
  </si>
  <si>
    <t>302-1325</t>
  </si>
  <si>
    <t>Трубопроводы для внутренней канализации: из поливинилхлоридных труб диаметром 100 мм</t>
  </si>
  <si>
    <t xml:space="preserve">58,5
</t>
  </si>
  <si>
    <t xml:space="preserve">214,08
</t>
  </si>
  <si>
    <t>Среднее (15.02.128.2*4,15.02.128.1/0.5*1.5)</t>
  </si>
  <si>
    <t>402-0002</t>
  </si>
  <si>
    <t>Раствор готовый кладочный цементный марки: 50</t>
  </si>
  <si>
    <t xml:space="preserve">627
</t>
  </si>
  <si>
    <t xml:space="preserve">2947,88
</t>
  </si>
  <si>
    <t>ГК ЕТО №4/1 от 31.01.2014 г., п.072</t>
  </si>
  <si>
    <t>411-0001</t>
  </si>
  <si>
    <t>Вода</t>
  </si>
  <si>
    <t xml:space="preserve">3,11
</t>
  </si>
  <si>
    <t xml:space="preserve">21,79
</t>
  </si>
  <si>
    <t>Среднее (26.01.015, 26.01.017)</t>
  </si>
  <si>
    <t>509-0965</t>
  </si>
  <si>
    <t>Паронит</t>
  </si>
  <si>
    <t xml:space="preserve">24890
</t>
  </si>
  <si>
    <t xml:space="preserve">114844,74
</t>
  </si>
  <si>
    <t>Среднее (04.02.081,04.02.085)</t>
  </si>
  <si>
    <t>509-3368</t>
  </si>
  <si>
    <t>Набивки сальниковые</t>
  </si>
  <si>
    <t xml:space="preserve">26,6
</t>
  </si>
  <si>
    <t xml:space="preserve">188,58
</t>
  </si>
  <si>
    <t>04.02.0416</t>
  </si>
  <si>
    <t>ТСЦ-101-1703</t>
  </si>
  <si>
    <t>ТСЦ-101-1870</t>
  </si>
  <si>
    <t>Проволока вязальная</t>
  </si>
  <si>
    <t xml:space="preserve">12,12
</t>
  </si>
  <si>
    <t xml:space="preserve">43,69
</t>
  </si>
  <si>
    <t>ТСЦ-101-2137</t>
  </si>
  <si>
    <t>Резина техническая листовая прессованная</t>
  </si>
  <si>
    <t xml:space="preserve">26,3
</t>
  </si>
  <si>
    <t xml:space="preserve">120,62
</t>
  </si>
  <si>
    <t>ТСЦ-101-2318</t>
  </si>
  <si>
    <t>Натрий хлористый технический</t>
  </si>
  <si>
    <t xml:space="preserve">11011
</t>
  </si>
  <si>
    <t xml:space="preserve">3110,3
</t>
  </si>
  <si>
    <t>ТСЦ-103-0017</t>
  </si>
  <si>
    <t>Трубы стальные сварные водогазопроводные с резьбой черные обыкновенные (неоцинкованные), диаметр условного прохода: 40 мм, толщина стенки 3,5 мм</t>
  </si>
  <si>
    <t xml:space="preserve">28,4
</t>
  </si>
  <si>
    <t xml:space="preserve">94,23
</t>
  </si>
  <si>
    <t>ТСЦ-103-0110</t>
  </si>
  <si>
    <t>Муфты прямые длинные из ковкого чугуна с цилиндрической резьбой максимальным условным проходом: 20 мм</t>
  </si>
  <si>
    <t xml:space="preserve">10 шт.
</t>
  </si>
  <si>
    <t xml:space="preserve">50,3
</t>
  </si>
  <si>
    <t xml:space="preserve">134,15
</t>
  </si>
  <si>
    <t>ТСЦ-302-1240</t>
  </si>
  <si>
    <t>Сгоны стальные с муфтой и контргайкой, диаметром: 40 мм</t>
  </si>
  <si>
    <t xml:space="preserve">27,9
</t>
  </si>
  <si>
    <t xml:space="preserve">102,06
</t>
  </si>
  <si>
    <t>ТСЦ-302-1338</t>
  </si>
  <si>
    <t>Вентиль муфтовый запорный 15Б1П, диаметр 15 мм</t>
  </si>
  <si>
    <t xml:space="preserve">21,1
</t>
  </si>
  <si>
    <t xml:space="preserve">129,7
</t>
  </si>
  <si>
    <t>ТСЦ-302-1831</t>
  </si>
  <si>
    <t>Кран шаровой муфтовый 11Б27П1, диаметром: 15 мм</t>
  </si>
  <si>
    <t xml:space="preserve">29,3
</t>
  </si>
  <si>
    <t xml:space="preserve">74,81
</t>
  </si>
  <si>
    <t>ТСЦ-302-1832</t>
  </si>
  <si>
    <t>Кран шаровой муфтовый 11Б27П1, диаметром: 20 мм</t>
  </si>
  <si>
    <t xml:space="preserve">43,5
</t>
  </si>
  <si>
    <t xml:space="preserve">116,32
</t>
  </si>
  <si>
    <t>ТСЦ-507-0810</t>
  </si>
  <si>
    <t>Отвод 45° полиэтиленовый с удлиненным хвостовиком, диаметр: 110 мм (ТУ2248-001-18425183-01)</t>
  </si>
  <si>
    <t xml:space="preserve">257,59
</t>
  </si>
  <si>
    <t xml:space="preserve">401,92
</t>
  </si>
  <si>
    <t>ТСЦ-507-0833</t>
  </si>
  <si>
    <t>Отвод 90° полиэтиленовый с удлиненным хвостовиком, диаметр: 110 мм (ТУ2248-001-18425183-01)</t>
  </si>
  <si>
    <t xml:space="preserve">201,21
</t>
  </si>
  <si>
    <t xml:space="preserve">426,4
</t>
  </si>
  <si>
    <t>ТСЦ-507-0837</t>
  </si>
  <si>
    <t>Отводы двойные диаметром условного прохода: 50 мм и наружным диаметром 67 мм</t>
  </si>
  <si>
    <t xml:space="preserve">41
</t>
  </si>
  <si>
    <t xml:space="preserve">109,76
</t>
  </si>
  <si>
    <t>ТСЦ-507-5015</t>
  </si>
  <si>
    <t>Муфта полипропиленовая соединительная диаметром 110 мм</t>
  </si>
  <si>
    <t xml:space="preserve">48,28
</t>
  </si>
  <si>
    <t xml:space="preserve">195,67
</t>
  </si>
  <si>
    <t xml:space="preserve">          Неучтенные ресурсы</t>
  </si>
  <si>
    <t>103-9140</t>
  </si>
  <si>
    <t>Арматура муфтовая</t>
  </si>
  <si>
    <t>509-9899</t>
  </si>
  <si>
    <t>Строительный мусор и масса возвратных материалов</t>
  </si>
  <si>
    <t>509-9900</t>
  </si>
  <si>
    <t>Строительный мусор</t>
  </si>
  <si>
    <t xml:space="preserve"> </t>
  </si>
  <si>
    <t>О ПРИЕМКЕ ВЫПОЛНЕННЫХ РАБОТ за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</si>
</sst>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3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8"/>
      <name val="Arial"/>
      <family val="2"/>
      <charset val="204"/>
    </font>
    <font>
      <i/>
      <sz val="1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i/>
      <sz val="10"/>
      <name val="Arial Cyr"/>
      <charset val="204"/>
    </font>
    <font>
      <b/>
      <i/>
      <sz val="11"/>
      <name val="Arial"/>
      <family val="2"/>
      <charset val="204"/>
    </font>
    <font>
      <b/>
      <i/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7">
    <xf numFmtId="0" fontId="0" fillId="0" borderId="0"/>
    <xf numFmtId="0" fontId="3" fillId="0" borderId="1">
      <alignment horizontal="center"/>
    </xf>
    <xf numFmtId="0" fontId="1" fillId="0" borderId="0">
      <alignment vertical="top"/>
    </xf>
    <xf numFmtId="0" fontId="3" fillId="0" borderId="1">
      <alignment horizontal="center"/>
    </xf>
    <xf numFmtId="0" fontId="3" fillId="0" borderId="0">
      <alignment vertical="top"/>
    </xf>
    <xf numFmtId="0" fontId="1" fillId="0" borderId="0"/>
    <xf numFmtId="0" fontId="3" fillId="0" borderId="0">
      <alignment horizontal="right" vertical="top" wrapText="1"/>
    </xf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1">
      <alignment horizontal="center" wrapText="1"/>
    </xf>
    <xf numFmtId="0" fontId="1" fillId="0" borderId="0">
      <alignment vertical="top"/>
    </xf>
    <xf numFmtId="0" fontId="1" fillId="0" borderId="0"/>
    <xf numFmtId="0" fontId="1" fillId="0" borderId="0"/>
    <xf numFmtId="0" fontId="3" fillId="0" borderId="0"/>
    <xf numFmtId="0" fontId="3" fillId="0" borderId="1">
      <alignment horizontal="center" wrapText="1"/>
    </xf>
    <xf numFmtId="0" fontId="3" fillId="0" borderId="1">
      <alignment horizontal="center"/>
    </xf>
    <xf numFmtId="0" fontId="7" fillId="0" borderId="0"/>
    <xf numFmtId="0" fontId="3" fillId="0" borderId="1">
      <alignment horizontal="center" wrapText="1"/>
    </xf>
    <xf numFmtId="0" fontId="1" fillId="0" borderId="0"/>
    <xf numFmtId="0" fontId="3" fillId="0" borderId="0">
      <alignment horizontal="center"/>
    </xf>
    <xf numFmtId="0" fontId="3" fillId="0" borderId="0">
      <alignment horizontal="left" vertical="top"/>
    </xf>
    <xf numFmtId="0" fontId="7" fillId="0" borderId="0"/>
    <xf numFmtId="0" fontId="3" fillId="0" borderId="0"/>
  </cellStyleXfs>
  <cellXfs count="171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0" fontId="9" fillId="0" borderId="1" xfId="23" applyFont="1" applyBorder="1">
      <alignment horizontal="center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left" vertical="top"/>
    </xf>
    <xf numFmtId="0" fontId="9" fillId="0" borderId="0" xfId="0" applyFont="1" applyBorder="1" applyAlignment="1"/>
    <xf numFmtId="0" fontId="13" fillId="0" borderId="0" xfId="0" applyFont="1" applyBorder="1" applyAlignment="1">
      <alignment horizontal="right"/>
    </xf>
    <xf numFmtId="0" fontId="9" fillId="0" borderId="0" xfId="0" applyFont="1" applyBorder="1" applyAlignment="1">
      <alignment horizontal="right" vertical="top" wrapText="1"/>
    </xf>
    <xf numFmtId="0" fontId="13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Border="1" applyAlignment="1"/>
    <xf numFmtId="0" fontId="13" fillId="0" borderId="0" xfId="0" applyFont="1" applyBorder="1" applyAlignment="1">
      <alignment horizontal="right" vertical="top" wrapText="1"/>
    </xf>
    <xf numFmtId="0" fontId="14" fillId="0" borderId="0" xfId="0" applyFont="1" applyBorder="1" applyAlignment="1">
      <alignment horizontal="center" vertical="center"/>
    </xf>
    <xf numFmtId="0" fontId="9" fillId="0" borderId="0" xfId="23" applyFont="1" applyBorder="1" applyAlignment="1">
      <alignment horizontal="left"/>
    </xf>
    <xf numFmtId="0" fontId="14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9" fillId="0" borderId="0" xfId="0" applyFont="1"/>
    <xf numFmtId="0" fontId="15" fillId="0" borderId="0" xfId="0" applyFont="1" applyAlignment="1"/>
    <xf numFmtId="0" fontId="9" fillId="0" borderId="0" xfId="7" applyFont="1"/>
    <xf numFmtId="0" fontId="9" fillId="0" borderId="0" xfId="9" applyFont="1"/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vertical="top"/>
    </xf>
    <xf numFmtId="0" fontId="15" fillId="0" borderId="0" xfId="23" applyFont="1" applyAlignment="1">
      <alignment horizontal="left"/>
    </xf>
    <xf numFmtId="0" fontId="15" fillId="0" borderId="0" xfId="0" applyFont="1" applyBorder="1" applyAlignment="1"/>
    <xf numFmtId="0" fontId="15" fillId="0" borderId="3" xfId="0" applyFont="1" applyBorder="1" applyAlignment="1"/>
    <xf numFmtId="0" fontId="15" fillId="0" borderId="0" xfId="0" applyFont="1" applyAlignment="1">
      <alignment vertical="center"/>
    </xf>
    <xf numFmtId="0" fontId="15" fillId="0" borderId="0" xfId="0" applyFont="1" applyAlignment="1">
      <alignment vertical="top" wrapText="1"/>
    </xf>
    <xf numFmtId="0" fontId="16" fillId="0" borderId="4" xfId="0" applyFont="1" applyBorder="1" applyAlignment="1">
      <alignment vertical="top"/>
    </xf>
    <xf numFmtId="173" fontId="16" fillId="0" borderId="5" xfId="12" applyNumberFormat="1" applyFont="1" applyBorder="1" applyAlignment="1">
      <alignment horizontal="right"/>
    </xf>
    <xf numFmtId="0" fontId="15" fillId="0" borderId="0" xfId="0" applyFont="1" applyAlignment="1">
      <alignment horizontal="left" indent="1"/>
    </xf>
    <xf numFmtId="0" fontId="15" fillId="0" borderId="0" xfId="0" applyFont="1" applyAlignment="1">
      <alignment horizontal="right" vertical="top"/>
    </xf>
    <xf numFmtId="0" fontId="15" fillId="0" borderId="0" xfId="0" applyFont="1"/>
    <xf numFmtId="2" fontId="16" fillId="0" borderId="6" xfId="0" applyNumberFormat="1" applyFont="1" applyBorder="1" applyAlignment="1">
      <alignment horizontal="right" vertical="top"/>
    </xf>
    <xf numFmtId="0" fontId="15" fillId="0" borderId="6" xfId="0" applyFont="1" applyBorder="1" applyAlignment="1">
      <alignment vertical="top"/>
    </xf>
    <xf numFmtId="0" fontId="16" fillId="0" borderId="6" xfId="0" applyFont="1" applyBorder="1" applyAlignment="1">
      <alignment vertical="top"/>
    </xf>
    <xf numFmtId="2" fontId="16" fillId="0" borderId="0" xfId="0" applyNumberFormat="1" applyFont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right" vertical="top"/>
    </xf>
    <xf numFmtId="0" fontId="15" fillId="0" borderId="0" xfId="0" applyFont="1" applyAlignment="1">
      <alignment horizontal="left"/>
    </xf>
    <xf numFmtId="0" fontId="15" fillId="0" borderId="7" xfId="0" applyFont="1" applyBorder="1" applyAlignment="1">
      <alignment horizontal="center" vertical="center" wrapText="1"/>
    </xf>
    <xf numFmtId="0" fontId="15" fillId="0" borderId="0" xfId="6" applyFont="1" applyAlignment="1">
      <alignment horizontal="right" vertical="top" wrapText="1"/>
    </xf>
    <xf numFmtId="0" fontId="9" fillId="0" borderId="0" xfId="0" applyFont="1" applyBorder="1"/>
    <xf numFmtId="0" fontId="15" fillId="0" borderId="0" xfId="6" applyFont="1">
      <alignment horizontal="right" vertical="top" wrapText="1"/>
    </xf>
    <xf numFmtId="0" fontId="15" fillId="0" borderId="0" xfId="23" applyFont="1">
      <alignment horizontal="center"/>
    </xf>
    <xf numFmtId="0" fontId="9" fillId="0" borderId="0" xfId="0" applyFont="1" applyAlignment="1"/>
    <xf numFmtId="0" fontId="17" fillId="0" borderId="0" xfId="23" applyFont="1">
      <alignment horizontal="center"/>
    </xf>
    <xf numFmtId="0" fontId="15" fillId="0" borderId="0" xfId="0" applyFont="1" applyBorder="1" applyAlignment="1">
      <alignment horizontal="center"/>
    </xf>
    <xf numFmtId="0" fontId="16" fillId="0" borderId="5" xfId="0" applyFont="1" applyBorder="1" applyAlignment="1">
      <alignment vertical="top"/>
    </xf>
    <xf numFmtId="173" fontId="18" fillId="0" borderId="5" xfId="12" applyNumberFormat="1" applyFont="1" applyBorder="1" applyAlignment="1">
      <alignment horizontal="right"/>
    </xf>
    <xf numFmtId="173" fontId="16" fillId="0" borderId="0" xfId="12" applyNumberFormat="1" applyFont="1" applyBorder="1" applyAlignment="1">
      <alignment horizontal="right"/>
    </xf>
    <xf numFmtId="0" fontId="9" fillId="0" borderId="0" xfId="10" applyFont="1"/>
    <xf numFmtId="0" fontId="9" fillId="0" borderId="0" xfId="12" applyFont="1"/>
    <xf numFmtId="0" fontId="16" fillId="0" borderId="0" xfId="0" applyFont="1" applyBorder="1" applyAlignment="1">
      <alignment vertical="top"/>
    </xf>
    <xf numFmtId="0" fontId="15" fillId="0" borderId="0" xfId="0" applyFont="1" applyBorder="1" applyAlignment="1">
      <alignment vertical="top"/>
    </xf>
    <xf numFmtId="0" fontId="15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top"/>
    </xf>
    <xf numFmtId="2" fontId="15" fillId="0" borderId="0" xfId="6" applyNumberFormat="1" applyFont="1" applyAlignment="1">
      <alignment horizontal="right" vertical="top" wrapText="1"/>
    </xf>
    <xf numFmtId="2" fontId="9" fillId="0" borderId="0" xfId="0" applyNumberFormat="1" applyFont="1"/>
    <xf numFmtId="2" fontId="9" fillId="0" borderId="0" xfId="6" applyNumberFormat="1" applyFont="1" applyAlignment="1">
      <alignment horizontal="right" vertical="top" wrapText="1"/>
    </xf>
    <xf numFmtId="0" fontId="9" fillId="0" borderId="0" xfId="0" applyFont="1" applyAlignment="1">
      <alignment vertical="top"/>
    </xf>
    <xf numFmtId="0" fontId="3" fillId="0" borderId="0" xfId="7"/>
    <xf numFmtId="0" fontId="1" fillId="0" borderId="0" xfId="9"/>
    <xf numFmtId="0" fontId="16" fillId="0" borderId="0" xfId="0" applyFont="1" applyAlignment="1">
      <alignment horizontal="left" vertical="top" indent="1"/>
    </xf>
    <xf numFmtId="1" fontId="16" fillId="0" borderId="0" xfId="10" applyNumberFormat="1" applyFont="1" applyAlignment="1">
      <alignment horizontal="right"/>
    </xf>
    <xf numFmtId="0" fontId="15" fillId="0" borderId="0" xfId="24" applyFont="1">
      <alignment horizontal="left" vertical="top"/>
    </xf>
    <xf numFmtId="0" fontId="15" fillId="0" borderId="1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173" fontId="16" fillId="0" borderId="19" xfId="7" applyNumberFormat="1" applyFont="1" applyBorder="1"/>
    <xf numFmtId="173" fontId="16" fillId="0" borderId="5" xfId="7" applyNumberFormat="1" applyFont="1" applyBorder="1"/>
    <xf numFmtId="173" fontId="16" fillId="0" borderId="19" xfId="9" applyNumberFormat="1" applyFont="1" applyBorder="1"/>
    <xf numFmtId="173" fontId="16" fillId="0" borderId="5" xfId="9" applyNumberFormat="1" applyFont="1" applyBorder="1"/>
    <xf numFmtId="0" fontId="15" fillId="0" borderId="0" xfId="23" applyFont="1" applyAlignment="1">
      <alignment horizontal="left"/>
    </xf>
    <xf numFmtId="0" fontId="15" fillId="0" borderId="19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0" fillId="0" borderId="0" xfId="23" applyFont="1">
      <alignment horizontal="center"/>
    </xf>
    <xf numFmtId="0" fontId="15" fillId="0" borderId="0" xfId="23" applyFo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/>
    </xf>
    <xf numFmtId="0" fontId="15" fillId="0" borderId="11" xfId="0" applyFont="1" applyBorder="1" applyAlignment="1">
      <alignment horizontal="center" wrapText="1"/>
    </xf>
    <xf numFmtId="0" fontId="15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7" xfId="23" applyFont="1" applyBorder="1">
      <alignment horizontal="center"/>
    </xf>
    <xf numFmtId="0" fontId="9" fillId="0" borderId="18" xfId="23" applyFont="1" applyBorder="1">
      <alignment horizontal="center"/>
    </xf>
    <xf numFmtId="0" fontId="9" fillId="0" borderId="17" xfId="23" applyFont="1" applyBorder="1" applyAlignment="1">
      <alignment horizontal="center"/>
    </xf>
    <xf numFmtId="0" fontId="9" fillId="0" borderId="18" xfId="23" applyFont="1" applyBorder="1" applyAlignment="1">
      <alignment horizontal="center"/>
    </xf>
    <xf numFmtId="0" fontId="15" fillId="0" borderId="2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73" fontId="16" fillId="0" borderId="24" xfId="7" applyNumberFormat="1" applyFont="1" applyBorder="1"/>
    <xf numFmtId="173" fontId="16" fillId="0" borderId="25" xfId="7" applyNumberFormat="1" applyFont="1" applyBorder="1"/>
    <xf numFmtId="0" fontId="15" fillId="0" borderId="19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173" fontId="16" fillId="0" borderId="23" xfId="7" applyNumberFormat="1" applyFont="1" applyBorder="1"/>
    <xf numFmtId="173" fontId="16" fillId="0" borderId="0" xfId="7" applyNumberFormat="1" applyFont="1" applyBorder="1"/>
    <xf numFmtId="0" fontId="17" fillId="0" borderId="0" xfId="23" applyFont="1">
      <alignment horizontal="center"/>
    </xf>
    <xf numFmtId="0" fontId="9" fillId="0" borderId="30" xfId="1" applyFont="1" applyBorder="1" applyAlignment="1">
      <alignment horizontal="center" vertical="top"/>
    </xf>
    <xf numFmtId="0" fontId="9" fillId="0" borderId="31" xfId="1" applyFont="1" applyBorder="1" applyAlignment="1">
      <alignment horizontal="center" vertical="top"/>
    </xf>
    <xf numFmtId="0" fontId="9" fillId="0" borderId="31" xfId="1" applyFont="1" applyBorder="1">
      <alignment horizontal="center"/>
    </xf>
    <xf numFmtId="0" fontId="9" fillId="0" borderId="30" xfId="1" applyFont="1" applyBorder="1">
      <alignment horizontal="center"/>
    </xf>
    <xf numFmtId="0" fontId="17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right" vertical="top"/>
    </xf>
    <xf numFmtId="0" fontId="9" fillId="0" borderId="1" xfId="0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left" vertical="top" wrapText="1"/>
    </xf>
    <xf numFmtId="49" fontId="15" fillId="0" borderId="1" xfId="0" applyNumberFormat="1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right" vertical="top" wrapText="1"/>
    </xf>
    <xf numFmtId="0" fontId="15" fillId="0" borderId="1" xfId="0" applyFont="1" applyBorder="1" applyAlignment="1">
      <alignment horizontal="right" vertical="top" wrapText="1"/>
    </xf>
    <xf numFmtId="0" fontId="9" fillId="0" borderId="30" xfId="0" applyFont="1" applyBorder="1" applyAlignment="1">
      <alignment horizontal="right" vertical="top"/>
    </xf>
    <xf numFmtId="0" fontId="9" fillId="0" borderId="30" xfId="0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left" vertical="top" wrapText="1"/>
    </xf>
    <xf numFmtId="49" fontId="15" fillId="0" borderId="30" xfId="0" applyNumberFormat="1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 wrapText="1"/>
    </xf>
    <xf numFmtId="0" fontId="15" fillId="0" borderId="1" xfId="6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5" fillId="0" borderId="1" xfId="6" applyFont="1" applyBorder="1" applyAlignment="1">
      <alignment horizontal="right" vertical="top" wrapText="1"/>
    </xf>
    <xf numFmtId="0" fontId="16" fillId="0" borderId="1" xfId="6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6" fillId="0" borderId="1" xfId="6" applyFont="1" applyBorder="1" applyAlignment="1">
      <alignment horizontal="right" vertical="top" wrapText="1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right" vertical="top"/>
    </xf>
    <xf numFmtId="49" fontId="15" fillId="0" borderId="1" xfId="0" applyNumberFormat="1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/>
    </xf>
    <xf numFmtId="2" fontId="15" fillId="0" borderId="1" xfId="0" applyNumberFormat="1" applyFont="1" applyBorder="1" applyAlignment="1">
      <alignment horizontal="right" vertical="top"/>
    </xf>
    <xf numFmtId="1" fontId="9" fillId="0" borderId="1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/>
    </xf>
    <xf numFmtId="49" fontId="15" fillId="0" borderId="30" xfId="0" applyNumberFormat="1" applyFont="1" applyBorder="1" applyAlignment="1">
      <alignment horizontal="left" vertical="top" wrapText="1"/>
    </xf>
    <xf numFmtId="0" fontId="15" fillId="0" borderId="30" xfId="0" applyFont="1" applyBorder="1" applyAlignment="1">
      <alignment horizontal="center" vertical="top" wrapText="1"/>
    </xf>
    <xf numFmtId="0" fontId="15" fillId="0" borderId="30" xfId="0" applyFont="1" applyBorder="1" applyAlignment="1">
      <alignment horizontal="center" vertical="top"/>
    </xf>
    <xf numFmtId="2" fontId="15" fillId="0" borderId="30" xfId="0" applyNumberFormat="1" applyFont="1" applyBorder="1" applyAlignment="1">
      <alignment horizontal="right" vertical="top"/>
    </xf>
    <xf numFmtId="1" fontId="9" fillId="0" borderId="30" xfId="0" applyNumberFormat="1" applyFont="1" applyBorder="1" applyAlignment="1">
      <alignment horizontal="right" vertical="top" wrapText="1"/>
    </xf>
    <xf numFmtId="2" fontId="15" fillId="0" borderId="1" xfId="6" applyNumberFormat="1" applyFont="1" applyBorder="1" applyAlignment="1">
      <alignment horizontal="right" vertical="top" wrapText="1"/>
    </xf>
    <xf numFmtId="2" fontId="9" fillId="0" borderId="1" xfId="0" applyNumberFormat="1" applyFont="1" applyBorder="1"/>
    <xf numFmtId="2" fontId="9" fillId="0" borderId="1" xfId="6" applyNumberFormat="1" applyFont="1" applyBorder="1" applyAlignment="1">
      <alignment horizontal="right" vertical="top" wrapText="1"/>
    </xf>
    <xf numFmtId="2" fontId="16" fillId="0" borderId="1" xfId="6" applyNumberFormat="1" applyFont="1" applyBorder="1" applyAlignment="1">
      <alignment horizontal="right" vertical="top" wrapText="1"/>
    </xf>
    <xf numFmtId="2" fontId="18" fillId="0" borderId="1" xfId="0" applyNumberFormat="1" applyFont="1" applyBorder="1"/>
    <xf numFmtId="2" fontId="18" fillId="0" borderId="1" xfId="6" applyNumberFormat="1" applyFont="1" applyBorder="1" applyAlignment="1">
      <alignment horizontal="right" vertical="top" wrapText="1"/>
    </xf>
    <xf numFmtId="14" fontId="9" fillId="0" borderId="1" xfId="23" applyNumberFormat="1" applyFont="1" applyBorder="1">
      <alignment horizontal="center"/>
    </xf>
  </cellXfs>
  <cellStyles count="27">
    <cellStyle name="Акт" xfId="1"/>
    <cellStyle name="АктМТСН" xfId="2"/>
    <cellStyle name="ВедРесурсов" xfId="3"/>
    <cellStyle name="ВедРесурсовАкт" xfId="4"/>
    <cellStyle name="Индексы" xfId="5"/>
    <cellStyle name="Итоги" xfId="6"/>
    <cellStyle name="ИтогоАктБазЦ" xfId="7"/>
    <cellStyle name="ИтогоАктБИМ" xfId="8"/>
    <cellStyle name="ИтогоАктРесМет" xfId="9"/>
    <cellStyle name="ИтогоБазЦ" xfId="10"/>
    <cellStyle name="ИтогоБИМ" xfId="11"/>
    <cellStyle name="ИтогоРесМет" xfId="12"/>
    <cellStyle name="ЛокСмета" xfId="13"/>
    <cellStyle name="ЛокСмМТСН" xfId="14"/>
    <cellStyle name="М29" xfId="15"/>
    <cellStyle name="ОбСмета" xfId="16"/>
    <cellStyle name="Обычный" xfId="0" builtinId="0"/>
    <cellStyle name="Параметр" xfId="17"/>
    <cellStyle name="ПеременныеСметы" xfId="18"/>
    <cellStyle name="РесСмета" xfId="19"/>
    <cellStyle name="СводВедРес" xfId="20"/>
    <cellStyle name="СводкаСтоимРаб" xfId="21"/>
    <cellStyle name="СводРасч" xfId="22"/>
    <cellStyle name="Титул" xfId="23"/>
    <cellStyle name="Хвост" xfId="24"/>
    <cellStyle name="Ценник" xfId="25"/>
    <cellStyle name="Экспертиза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251460</xdr:colOff>
          <xdr:row>29</xdr:row>
          <xdr:rowOff>45720</xdr:rowOff>
        </xdr:from>
        <xdr:to>
          <xdr:col>2</xdr:col>
          <xdr:colOff>891540</xdr:colOff>
          <xdr:row>31</xdr:row>
          <xdr:rowOff>7620</xdr:rowOff>
        </xdr:to>
        <xdr:sp macro="" textlink="">
          <xdr:nvSpPr>
            <xdr:cNvPr id="15489" name="Button 129" hidden="1">
              <a:extLst>
                <a:ext uri="{63B3BB69-23CF-44E3-9099-C40C66FF867C}">
                  <a14:compatExt spid="_x0000_s154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Обработка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14</xdr:row>
          <xdr:rowOff>106680</xdr:rowOff>
        </xdr:from>
        <xdr:to>
          <xdr:col>1</xdr:col>
          <xdr:colOff>998220</xdr:colOff>
          <xdr:row>16</xdr:row>
          <xdr:rowOff>22860</xdr:rowOff>
        </xdr:to>
        <xdr:sp macro="" textlink="">
          <xdr:nvSpPr>
            <xdr:cNvPr id="17550" name="Button 142" hidden="1">
              <a:extLst>
                <a:ext uri="{63B3BB69-23CF-44E3-9099-C40C66FF867C}">
                  <a14:compatExt spid="_x0000_s175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Сформировать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AA164"/>
  <sheetViews>
    <sheetView showGridLines="0" tabSelected="1" topLeftCell="D16" workbookViewId="0">
      <selection activeCell="V19" sqref="V19"/>
    </sheetView>
  </sheetViews>
  <sheetFormatPr defaultColWidth="9.109375" defaultRowHeight="13.2" x14ac:dyDescent="0.25"/>
  <cols>
    <col min="1" max="1" width="4.5546875" style="24" customWidth="1"/>
    <col min="2" max="2" width="6" style="24" customWidth="1"/>
    <col min="3" max="3" width="35.6640625" style="24" customWidth="1"/>
    <col min="4" max="4" width="11.88671875" style="24" customWidth="1"/>
    <col min="5" max="7" width="11.5546875" style="24" customWidth="1"/>
    <col min="8" max="8" width="12.6640625" style="24" customWidth="1"/>
    <col min="9" max="9" width="11.88671875" style="24" customWidth="1"/>
    <col min="10" max="10" width="11.5546875" style="24" customWidth="1"/>
    <col min="11" max="11" width="12.6640625" style="24" customWidth="1"/>
    <col min="12" max="12" width="11.5546875" style="24" customWidth="1"/>
    <col min="13" max="21" width="9.109375" style="24" hidden="1" customWidth="1"/>
    <col min="22" max="22" width="11.5546875" style="24" customWidth="1"/>
    <col min="23" max="27" width="9.109375" style="24" hidden="1" customWidth="1"/>
    <col min="28" max="28" width="9.109375" style="24" customWidth="1"/>
    <col min="29" max="16384" width="9.109375" style="24"/>
  </cols>
  <sheetData>
    <row r="1" spans="2:27" s="25" customFormat="1" x14ac:dyDescent="0.25">
      <c r="B1" s="3"/>
      <c r="C1" s="3"/>
      <c r="D1" s="4"/>
      <c r="E1" s="4"/>
      <c r="F1" s="5"/>
      <c r="G1" s="4"/>
      <c r="H1" s="4"/>
      <c r="I1" s="4"/>
      <c r="J1" s="5"/>
      <c r="K1" s="5"/>
      <c r="L1" s="5"/>
      <c r="M1" s="24"/>
      <c r="N1" s="24"/>
      <c r="O1" s="24"/>
      <c r="P1" s="24"/>
      <c r="Q1" s="24"/>
      <c r="R1" s="24"/>
      <c r="S1" s="24"/>
      <c r="T1" s="24"/>
      <c r="U1" s="24"/>
      <c r="V1" s="6" t="s">
        <v>43</v>
      </c>
    </row>
    <row r="2" spans="2:27" s="25" customFormat="1" x14ac:dyDescent="0.25">
      <c r="B2" s="3"/>
      <c r="C2" s="3"/>
      <c r="D2" s="4"/>
      <c r="E2" s="4"/>
      <c r="F2" s="5"/>
      <c r="G2" s="4"/>
      <c r="H2" s="4"/>
      <c r="I2" s="4"/>
      <c r="J2" s="5"/>
      <c r="K2" s="5"/>
      <c r="L2" s="7"/>
      <c r="M2" s="24"/>
      <c r="N2" s="24"/>
      <c r="O2" s="24"/>
      <c r="P2" s="24"/>
      <c r="Q2" s="24"/>
      <c r="R2" s="24"/>
      <c r="S2" s="24"/>
      <c r="T2" s="24"/>
      <c r="U2" s="24"/>
      <c r="V2" s="6" t="s">
        <v>44</v>
      </c>
    </row>
    <row r="3" spans="2:27" s="25" customFormat="1" x14ac:dyDescent="0.25">
      <c r="B3" s="3"/>
      <c r="C3" s="3"/>
      <c r="D3" s="4"/>
      <c r="E3" s="4"/>
      <c r="F3" s="5"/>
      <c r="G3" s="4"/>
      <c r="H3" s="4"/>
      <c r="I3" s="4"/>
      <c r="J3" s="5"/>
      <c r="K3" s="5"/>
      <c r="L3" s="7"/>
      <c r="M3" s="24"/>
      <c r="N3" s="24"/>
      <c r="O3" s="24"/>
      <c r="P3" s="24"/>
      <c r="Q3" s="24"/>
      <c r="R3" s="24"/>
      <c r="S3" s="24"/>
      <c r="T3" s="24"/>
      <c r="U3" s="24"/>
      <c r="V3" s="6" t="s">
        <v>45</v>
      </c>
    </row>
    <row r="4" spans="2:27" s="25" customFormat="1" x14ac:dyDescent="0.25">
      <c r="B4" s="8"/>
      <c r="C4" s="8"/>
      <c r="D4" s="9"/>
      <c r="E4" s="9"/>
      <c r="F4" s="10"/>
      <c r="G4" s="9"/>
      <c r="H4" s="9"/>
      <c r="I4" s="9"/>
      <c r="J4" s="10"/>
      <c r="K4" s="10"/>
      <c r="L4" s="11"/>
      <c r="M4" s="24"/>
      <c r="N4" s="24"/>
      <c r="O4" s="24"/>
      <c r="P4" s="24"/>
      <c r="Q4" s="24"/>
      <c r="R4" s="24"/>
      <c r="S4" s="24"/>
      <c r="T4" s="24"/>
      <c r="U4" s="24"/>
      <c r="V4" s="9"/>
    </row>
    <row r="5" spans="2:27" s="25" customFormat="1" x14ac:dyDescent="0.25">
      <c r="B5" s="12"/>
      <c r="C5" s="13" t="s">
        <v>46</v>
      </c>
      <c r="D5" s="14"/>
      <c r="E5" s="15"/>
      <c r="F5" s="15"/>
      <c r="G5" s="15"/>
      <c r="H5" s="16"/>
      <c r="I5" s="16"/>
      <c r="J5" s="15"/>
      <c r="K5" s="17"/>
      <c r="L5" s="18"/>
      <c r="M5" s="24"/>
      <c r="N5" s="24"/>
      <c r="O5" s="24"/>
      <c r="P5" s="24"/>
      <c r="Q5" s="24"/>
      <c r="R5" s="24"/>
      <c r="S5" s="24"/>
      <c r="T5" s="24"/>
      <c r="U5" s="24"/>
      <c r="V5" s="19" t="s">
        <v>47</v>
      </c>
    </row>
    <row r="6" spans="2:27" s="25" customFormat="1" x14ac:dyDescent="0.25">
      <c r="B6" s="12"/>
      <c r="C6" s="14"/>
      <c r="D6" s="14"/>
      <c r="E6" s="15"/>
      <c r="F6" s="15"/>
      <c r="G6" s="15"/>
      <c r="H6" s="16"/>
      <c r="I6" s="16"/>
      <c r="J6" s="15"/>
      <c r="K6" s="18"/>
      <c r="L6" s="18" t="s">
        <v>48</v>
      </c>
      <c r="M6" s="24"/>
      <c r="N6" s="24"/>
      <c r="O6" s="24"/>
      <c r="P6" s="24"/>
      <c r="Q6" s="24"/>
      <c r="R6" s="24"/>
      <c r="S6" s="24"/>
      <c r="T6" s="24"/>
      <c r="U6" s="24"/>
      <c r="V6" s="19" t="s">
        <v>49</v>
      </c>
    </row>
    <row r="7" spans="2:27" s="25" customFormat="1" x14ac:dyDescent="0.25">
      <c r="B7" s="15"/>
      <c r="C7" s="13" t="s">
        <v>50</v>
      </c>
      <c r="D7" s="15"/>
      <c r="E7" s="15"/>
      <c r="F7" s="15"/>
      <c r="G7" s="15"/>
      <c r="H7" s="16"/>
      <c r="I7" s="16"/>
      <c r="J7" s="15"/>
      <c r="K7" s="18"/>
      <c r="L7" s="18" t="s">
        <v>51</v>
      </c>
      <c r="M7" s="24"/>
      <c r="N7" s="24"/>
      <c r="O7" s="24"/>
      <c r="P7" s="24"/>
      <c r="Q7" s="24"/>
      <c r="R7" s="24"/>
      <c r="S7" s="24"/>
      <c r="T7" s="24"/>
      <c r="U7" s="24"/>
      <c r="V7" s="19"/>
    </row>
    <row r="8" spans="2:27" s="25" customFormat="1" x14ac:dyDescent="0.25">
      <c r="B8" s="15"/>
      <c r="C8" s="17"/>
      <c r="D8" s="15"/>
      <c r="E8" s="15"/>
      <c r="F8" s="15"/>
      <c r="G8" s="15"/>
      <c r="H8" s="16"/>
      <c r="I8" s="16"/>
      <c r="J8" s="15"/>
      <c r="K8" s="18"/>
      <c r="L8" s="18" t="s">
        <v>51</v>
      </c>
      <c r="M8" s="24"/>
      <c r="N8" s="24"/>
      <c r="O8" s="24"/>
      <c r="P8" s="24"/>
      <c r="Q8" s="24"/>
      <c r="R8" s="24"/>
      <c r="S8" s="24"/>
      <c r="T8" s="24"/>
      <c r="U8" s="24"/>
      <c r="V8" s="19"/>
    </row>
    <row r="9" spans="2:27" s="25" customFormat="1" x14ac:dyDescent="0.25">
      <c r="B9" s="15"/>
      <c r="C9" s="13" t="s">
        <v>52</v>
      </c>
      <c r="D9" s="15"/>
      <c r="E9" s="15"/>
      <c r="F9" s="15"/>
      <c r="G9" s="15"/>
      <c r="H9" s="16"/>
      <c r="I9" s="16"/>
      <c r="J9" s="15"/>
      <c r="K9" s="18"/>
      <c r="L9" s="18" t="s">
        <v>51</v>
      </c>
      <c r="M9" s="24"/>
      <c r="N9" s="24"/>
      <c r="O9" s="24"/>
      <c r="P9" s="24"/>
      <c r="Q9" s="24"/>
      <c r="R9" s="24"/>
      <c r="S9" s="24"/>
      <c r="T9" s="24"/>
      <c r="U9" s="24"/>
      <c r="V9" s="19"/>
    </row>
    <row r="10" spans="2:27" s="25" customFormat="1" x14ac:dyDescent="0.25">
      <c r="B10" s="15"/>
      <c r="C10" s="17"/>
      <c r="D10" s="15"/>
      <c r="E10" s="15"/>
      <c r="F10" s="15"/>
      <c r="G10" s="15"/>
      <c r="H10" s="16"/>
      <c r="I10" s="16"/>
      <c r="J10" s="15"/>
      <c r="K10" s="17"/>
      <c r="L10" s="18" t="s">
        <v>51</v>
      </c>
      <c r="M10" s="24"/>
      <c r="N10" s="24"/>
      <c r="O10" s="24"/>
      <c r="P10" s="24"/>
      <c r="Q10" s="24"/>
      <c r="R10" s="24"/>
      <c r="S10" s="24"/>
      <c r="T10" s="24"/>
      <c r="U10" s="24"/>
      <c r="V10" s="19"/>
    </row>
    <row r="11" spans="2:27" s="25" customFormat="1" x14ac:dyDescent="0.25">
      <c r="B11" s="15"/>
      <c r="C11" s="13" t="s">
        <v>64</v>
      </c>
      <c r="D11" s="15"/>
      <c r="E11" s="15"/>
      <c r="F11" s="15"/>
      <c r="G11" s="15"/>
      <c r="H11" s="16"/>
      <c r="I11" s="16"/>
      <c r="J11" s="15"/>
      <c r="K11" s="17"/>
      <c r="L11" s="18"/>
      <c r="M11" s="24"/>
      <c r="N11" s="24"/>
      <c r="O11" s="24"/>
      <c r="P11" s="24"/>
      <c r="Q11" s="24"/>
      <c r="R11" s="24"/>
      <c r="S11" s="24"/>
      <c r="T11" s="24"/>
      <c r="U11" s="24"/>
      <c r="V11" s="19"/>
    </row>
    <row r="12" spans="2:27" s="25" customFormat="1" x14ac:dyDescent="0.25">
      <c r="B12" s="20"/>
      <c r="C12" s="17"/>
      <c r="D12" s="21"/>
      <c r="E12" s="15"/>
      <c r="F12" s="15"/>
      <c r="G12" s="15"/>
      <c r="H12" s="16"/>
      <c r="I12" s="16"/>
      <c r="J12" s="15"/>
      <c r="K12" s="17"/>
      <c r="L12" s="18" t="s">
        <v>53</v>
      </c>
      <c r="M12" s="24"/>
      <c r="N12" s="24"/>
      <c r="O12" s="24"/>
      <c r="P12" s="24"/>
      <c r="Q12" s="24"/>
      <c r="R12" s="24"/>
      <c r="S12" s="24"/>
      <c r="T12" s="24"/>
      <c r="U12" s="24"/>
      <c r="V12" s="19"/>
    </row>
    <row r="13" spans="2:27" s="25" customFormat="1" x14ac:dyDescent="0.25">
      <c r="B13" s="20"/>
      <c r="C13" s="13" t="s">
        <v>54</v>
      </c>
      <c r="D13" s="21"/>
      <c r="E13" s="15"/>
      <c r="F13" s="15"/>
      <c r="G13" s="15"/>
      <c r="H13" s="16"/>
      <c r="I13" s="16"/>
      <c r="J13" s="15"/>
      <c r="K13" s="18" t="s">
        <v>55</v>
      </c>
      <c r="L13" s="20" t="s">
        <v>56</v>
      </c>
      <c r="M13" s="24"/>
      <c r="N13" s="24"/>
      <c r="O13" s="24"/>
      <c r="P13" s="24"/>
      <c r="Q13" s="24"/>
      <c r="R13" s="24"/>
      <c r="S13" s="24"/>
      <c r="T13" s="24"/>
      <c r="U13" s="24"/>
      <c r="V13" s="19"/>
    </row>
    <row r="14" spans="2:27" s="25" customFormat="1" x14ac:dyDescent="0.25">
      <c r="B14" s="20"/>
      <c r="C14" s="20"/>
      <c r="D14" s="17"/>
      <c r="E14" s="15"/>
      <c r="F14" s="15"/>
      <c r="G14" s="15"/>
      <c r="H14" s="16"/>
      <c r="I14" s="16"/>
      <c r="J14" s="15"/>
      <c r="K14" s="15"/>
      <c r="L14" s="20" t="s">
        <v>57</v>
      </c>
      <c r="M14" s="24"/>
      <c r="N14" s="24"/>
      <c r="O14" s="24"/>
      <c r="P14" s="24"/>
      <c r="Q14" s="24"/>
      <c r="R14" s="24"/>
      <c r="S14" s="24"/>
      <c r="T14" s="24"/>
      <c r="U14" s="24"/>
      <c r="V14" s="19"/>
      <c r="W14" s="26">
        <v>47.83</v>
      </c>
      <c r="X14" s="27">
        <v>47.83</v>
      </c>
      <c r="Y14" s="71"/>
      <c r="Z14" s="71"/>
      <c r="AA14" s="71"/>
    </row>
    <row r="15" spans="2:27" s="25" customFormat="1" x14ac:dyDescent="0.25">
      <c r="B15" s="20"/>
      <c r="C15" s="20"/>
      <c r="D15" s="17"/>
      <c r="E15" s="15"/>
      <c r="F15" s="15"/>
      <c r="G15" s="15"/>
      <c r="H15" s="16"/>
      <c r="I15" s="16"/>
      <c r="J15" s="15"/>
      <c r="K15" s="18"/>
      <c r="L15" s="18" t="s">
        <v>58</v>
      </c>
      <c r="M15" s="24"/>
      <c r="N15" s="24"/>
      <c r="O15" s="24"/>
      <c r="P15" s="24"/>
      <c r="Q15" s="24"/>
      <c r="R15" s="24"/>
      <c r="S15" s="24"/>
      <c r="T15" s="24"/>
      <c r="U15" s="24"/>
      <c r="V15" s="22"/>
      <c r="W15" s="26">
        <v>1.01</v>
      </c>
      <c r="X15" s="27">
        <v>1.01</v>
      </c>
      <c r="Y15" s="72"/>
      <c r="Z15" s="72"/>
      <c r="AA15" s="72"/>
    </row>
    <row r="16" spans="2:27" s="25" customFormat="1" x14ac:dyDescent="0.25">
      <c r="B16" s="20"/>
      <c r="C16" s="20"/>
      <c r="D16" s="17"/>
      <c r="E16" s="15"/>
      <c r="F16" s="15"/>
      <c r="G16" s="15"/>
      <c r="H16" s="16"/>
      <c r="I16" s="16"/>
      <c r="J16" s="15"/>
      <c r="K16" s="18"/>
      <c r="L16" s="18"/>
      <c r="M16" s="24"/>
      <c r="N16" s="24"/>
      <c r="O16" s="24"/>
      <c r="P16" s="24"/>
      <c r="Q16" s="24"/>
      <c r="R16" s="24"/>
      <c r="S16" s="24"/>
      <c r="T16" s="24"/>
      <c r="U16" s="24"/>
      <c r="V16" s="23"/>
    </row>
    <row r="17" spans="2:27" s="25" customFormat="1" ht="12.75" customHeight="1" x14ac:dyDescent="0.2">
      <c r="B17" s="28"/>
      <c r="C17" s="29"/>
      <c r="D17" s="29"/>
      <c r="E17" s="29"/>
      <c r="H17" s="98" t="s">
        <v>38</v>
      </c>
      <c r="I17" s="99"/>
      <c r="J17" s="98" t="s">
        <v>39</v>
      </c>
      <c r="K17" s="99"/>
      <c r="L17" s="102" t="s">
        <v>40</v>
      </c>
      <c r="M17" s="103"/>
      <c r="N17" s="103"/>
      <c r="O17" s="103"/>
      <c r="P17" s="103"/>
      <c r="Q17" s="103"/>
      <c r="R17" s="103"/>
      <c r="S17" s="103"/>
      <c r="T17" s="103"/>
      <c r="U17" s="103"/>
      <c r="V17" s="104"/>
    </row>
    <row r="18" spans="2:27" s="25" customFormat="1" x14ac:dyDescent="0.2">
      <c r="B18" s="30"/>
      <c r="C18" s="29"/>
      <c r="D18" s="29"/>
      <c r="E18" s="29"/>
      <c r="H18" s="100"/>
      <c r="I18" s="101"/>
      <c r="J18" s="100"/>
      <c r="K18" s="101"/>
      <c r="L18" s="1" t="s">
        <v>41</v>
      </c>
      <c r="M18" s="1" t="s">
        <v>42</v>
      </c>
      <c r="N18" s="1" t="s">
        <v>42</v>
      </c>
      <c r="O18" s="31"/>
      <c r="P18" s="31"/>
      <c r="Q18" s="31"/>
      <c r="R18" s="31"/>
      <c r="S18" s="31"/>
      <c r="T18" s="31"/>
      <c r="U18" s="31"/>
      <c r="V18" s="1" t="s">
        <v>42</v>
      </c>
    </row>
    <row r="19" spans="2:27" s="25" customFormat="1" x14ac:dyDescent="0.25">
      <c r="B19" s="28"/>
      <c r="C19" s="29"/>
      <c r="D19" s="29"/>
      <c r="E19" s="29"/>
      <c r="H19" s="105">
        <v>1</v>
      </c>
      <c r="I19" s="106"/>
      <c r="J19" s="107" t="s">
        <v>65</v>
      </c>
      <c r="K19" s="108"/>
      <c r="L19" s="2" t="s">
        <v>66</v>
      </c>
      <c r="M19" s="2" t="s">
        <v>67</v>
      </c>
      <c r="N19" s="2" t="s">
        <v>67</v>
      </c>
      <c r="O19" s="32"/>
      <c r="P19" s="32"/>
      <c r="Q19" s="32"/>
      <c r="R19" s="32"/>
      <c r="S19" s="32"/>
      <c r="T19" s="32"/>
      <c r="U19" s="32"/>
      <c r="V19" s="170">
        <v>42004</v>
      </c>
    </row>
    <row r="20" spans="2:27" s="33" customFormat="1" ht="11.4" x14ac:dyDescent="0.2">
      <c r="B20" s="30"/>
      <c r="C20" s="29"/>
      <c r="D20" s="29"/>
      <c r="E20" s="29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</row>
    <row r="21" spans="2:27" s="33" customFormat="1" ht="15.6" x14ac:dyDescent="0.3">
      <c r="B21" s="92" t="s">
        <v>37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</row>
    <row r="22" spans="2:27" s="33" customFormat="1" ht="15.6" x14ac:dyDescent="0.3">
      <c r="B22" s="92" t="s">
        <v>587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</row>
    <row r="23" spans="2:27" s="29" customFormat="1" ht="11.4" x14ac:dyDescent="0.2">
      <c r="B23" s="93" t="s">
        <v>68</v>
      </c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2:27" s="34" customFormat="1" ht="11.4" x14ac:dyDescent="0.2">
      <c r="B24" s="88" t="s">
        <v>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</row>
    <row r="25" spans="2:27" s="34" customFormat="1" ht="11.4" x14ac:dyDescent="0.2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2:27" s="29" customFormat="1" ht="11.4" x14ac:dyDescent="0.2">
      <c r="B26" s="25"/>
      <c r="C26" s="25"/>
      <c r="D26" s="25"/>
      <c r="E26" s="25"/>
      <c r="F26" s="25"/>
      <c r="G26" s="25"/>
      <c r="H26" s="89" t="s">
        <v>19</v>
      </c>
      <c r="I26" s="90"/>
      <c r="J26" s="91"/>
      <c r="K26" s="89" t="s">
        <v>20</v>
      </c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1"/>
    </row>
    <row r="27" spans="2:27" s="29" customFormat="1" ht="12" x14ac:dyDescent="0.25">
      <c r="B27" s="25"/>
      <c r="C27" s="25"/>
      <c r="D27" s="25"/>
      <c r="E27" s="28" t="s">
        <v>4</v>
      </c>
      <c r="F27" s="25"/>
      <c r="G27" s="25"/>
      <c r="H27" s="84">
        <f>3979.13/1000</f>
        <v>3.9791300000000001</v>
      </c>
      <c r="I27" s="85"/>
      <c r="J27" s="35" t="s">
        <v>5</v>
      </c>
      <c r="K27" s="86">
        <f>21255.69/1000</f>
        <v>21.255689999999998</v>
      </c>
      <c r="L27" s="87"/>
      <c r="M27" s="36"/>
      <c r="N27" s="36"/>
      <c r="O27" s="36"/>
      <c r="P27" s="36"/>
      <c r="Q27" s="36"/>
      <c r="R27" s="36"/>
      <c r="S27" s="36"/>
      <c r="T27" s="36"/>
      <c r="U27" s="36"/>
      <c r="V27" s="35" t="s">
        <v>5</v>
      </c>
    </row>
    <row r="28" spans="2:27" s="29" customFormat="1" ht="12" x14ac:dyDescent="0.25">
      <c r="B28" s="25"/>
      <c r="C28" s="25"/>
      <c r="D28" s="25"/>
      <c r="E28" s="37" t="s">
        <v>34</v>
      </c>
      <c r="F28" s="25"/>
      <c r="G28" s="38"/>
      <c r="H28" s="84">
        <f>0/1000</f>
        <v>0</v>
      </c>
      <c r="I28" s="85"/>
      <c r="J28" s="35" t="s">
        <v>5</v>
      </c>
      <c r="K28" s="86">
        <f>0/1000</f>
        <v>0</v>
      </c>
      <c r="L28" s="87"/>
      <c r="M28" s="36"/>
      <c r="N28" s="36"/>
      <c r="O28" s="36"/>
      <c r="P28" s="36"/>
      <c r="Q28" s="36"/>
      <c r="R28" s="36"/>
      <c r="S28" s="36"/>
      <c r="T28" s="36"/>
      <c r="U28" s="36"/>
      <c r="V28" s="35" t="s">
        <v>5</v>
      </c>
    </row>
    <row r="29" spans="2:27" s="29" customFormat="1" ht="12" x14ac:dyDescent="0.25">
      <c r="B29" s="25"/>
      <c r="C29" s="25"/>
      <c r="D29" s="25"/>
      <c r="E29" s="37" t="s">
        <v>35</v>
      </c>
      <c r="F29" s="25"/>
      <c r="G29" s="38"/>
      <c r="H29" s="84">
        <f>0/1000</f>
        <v>0</v>
      </c>
      <c r="I29" s="85"/>
      <c r="J29" s="35" t="s">
        <v>5</v>
      </c>
      <c r="K29" s="86">
        <f>0/1000</f>
        <v>0</v>
      </c>
      <c r="L29" s="87"/>
      <c r="M29" s="36"/>
      <c r="N29" s="36"/>
      <c r="O29" s="36"/>
      <c r="P29" s="36"/>
      <c r="Q29" s="36"/>
      <c r="R29" s="36"/>
      <c r="S29" s="36"/>
      <c r="T29" s="36"/>
      <c r="U29" s="36"/>
      <c r="V29" s="35" t="s">
        <v>5</v>
      </c>
    </row>
    <row r="30" spans="2:27" s="39" customFormat="1" x14ac:dyDescent="0.25">
      <c r="B30" s="25"/>
      <c r="C30" s="25"/>
      <c r="D30" s="25"/>
      <c r="E30" s="28" t="s">
        <v>6</v>
      </c>
      <c r="F30" s="25"/>
      <c r="G30" s="25"/>
      <c r="H30" s="84">
        <f>(W14+W15)/1000</f>
        <v>4.8839999999999995E-2</v>
      </c>
      <c r="I30" s="85"/>
      <c r="J30" s="35" t="s">
        <v>7</v>
      </c>
      <c r="K30" s="86">
        <f>(X14+X15)/1000</f>
        <v>4.8839999999999995E-2</v>
      </c>
      <c r="L30" s="87"/>
      <c r="M30" s="36"/>
      <c r="N30" s="36"/>
      <c r="O30" s="36"/>
      <c r="P30" s="36"/>
      <c r="Q30" s="36"/>
      <c r="R30" s="36"/>
      <c r="S30" s="36"/>
      <c r="T30" s="36"/>
      <c r="U30" s="36"/>
      <c r="V30" s="35" t="s">
        <v>7</v>
      </c>
      <c r="Y30" s="71">
        <v>532</v>
      </c>
      <c r="Z30" s="71">
        <v>500</v>
      </c>
      <c r="AA30" s="71">
        <v>320</v>
      </c>
    </row>
    <row r="31" spans="2:27" x14ac:dyDescent="0.25">
      <c r="B31" s="25"/>
      <c r="C31" s="25"/>
      <c r="D31" s="25"/>
      <c r="E31" s="28" t="s">
        <v>8</v>
      </c>
      <c r="F31" s="25"/>
      <c r="G31" s="25"/>
      <c r="H31" s="84">
        <f>532/1000</f>
        <v>0.53200000000000003</v>
      </c>
      <c r="I31" s="85"/>
      <c r="J31" s="35" t="s">
        <v>5</v>
      </c>
      <c r="K31" s="86">
        <f>5876/1000</f>
        <v>5.8760000000000003</v>
      </c>
      <c r="L31" s="87"/>
      <c r="M31" s="36"/>
      <c r="N31" s="36"/>
      <c r="O31" s="36"/>
      <c r="P31" s="36"/>
      <c r="Q31" s="36"/>
      <c r="R31" s="36"/>
      <c r="S31" s="36"/>
      <c r="T31" s="36"/>
      <c r="U31" s="36"/>
      <c r="V31" s="35" t="s">
        <v>5</v>
      </c>
      <c r="Y31" s="72">
        <v>5876</v>
      </c>
      <c r="Z31" s="72">
        <v>4701</v>
      </c>
      <c r="AA31" s="72">
        <v>2823</v>
      </c>
    </row>
    <row r="32" spans="2:27" x14ac:dyDescent="0.25">
      <c r="B32" s="25"/>
      <c r="C32" s="25"/>
      <c r="D32" s="25"/>
      <c r="E32" s="25"/>
      <c r="F32" s="25"/>
      <c r="G32" s="29"/>
      <c r="H32" s="40"/>
      <c r="I32" s="40"/>
      <c r="J32" s="41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1"/>
    </row>
    <row r="33" spans="1:22" x14ac:dyDescent="0.25">
      <c r="B33" s="25"/>
      <c r="C33" s="29"/>
      <c r="D33" s="29"/>
      <c r="E33" s="29"/>
      <c r="F33" s="25"/>
      <c r="G33" s="38"/>
      <c r="H33" s="43"/>
      <c r="I33" s="43"/>
      <c r="J33" s="44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4"/>
    </row>
    <row r="34" spans="1:22" x14ac:dyDescent="0.25">
      <c r="B34" s="28" t="str">
        <f>"Составлена в базисных ценах на 01.2000 г. и текущих ценах на " &amp; IF(LEN(M34)&gt;3,MID(M34,4,LEN(M34)),M34)</f>
        <v xml:space="preserve">Составлена в базисных ценах на 01.2000 г. и текущих ценах на 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</row>
    <row r="35" spans="1:22" ht="13.8" thickBot="1" x14ac:dyDescent="0.3">
      <c r="B35" s="46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</row>
    <row r="36" spans="1:22" ht="13.5" customHeight="1" thickBot="1" x14ac:dyDescent="0.3">
      <c r="A36" s="94" t="s">
        <v>59</v>
      </c>
      <c r="B36" s="95"/>
      <c r="C36" s="76" t="s">
        <v>10</v>
      </c>
      <c r="D36" s="76" t="s">
        <v>11</v>
      </c>
      <c r="E36" s="79" t="s">
        <v>12</v>
      </c>
      <c r="F36" s="80"/>
      <c r="G36" s="81"/>
      <c r="H36" s="79" t="s">
        <v>13</v>
      </c>
      <c r="I36" s="80"/>
      <c r="J36" s="81"/>
      <c r="K36" s="79" t="s">
        <v>14</v>
      </c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1"/>
    </row>
    <row r="37" spans="1:22" ht="18.75" customHeight="1" thickBot="1" x14ac:dyDescent="0.3">
      <c r="A37" s="76" t="s">
        <v>60</v>
      </c>
      <c r="B37" s="96" t="s">
        <v>61</v>
      </c>
      <c r="C37" s="77"/>
      <c r="D37" s="77"/>
      <c r="E37" s="82" t="s">
        <v>1</v>
      </c>
      <c r="F37" s="47" t="s">
        <v>15</v>
      </c>
      <c r="G37" s="47" t="s">
        <v>16</v>
      </c>
      <c r="H37" s="82" t="s">
        <v>1</v>
      </c>
      <c r="I37" s="47" t="s">
        <v>15</v>
      </c>
      <c r="J37" s="47" t="s">
        <v>16</v>
      </c>
      <c r="K37" s="82" t="s">
        <v>1</v>
      </c>
      <c r="L37" s="47" t="s">
        <v>15</v>
      </c>
      <c r="M37" s="47"/>
      <c r="N37" s="47"/>
      <c r="O37" s="47"/>
      <c r="P37" s="47"/>
      <c r="Q37" s="47"/>
      <c r="R37" s="47"/>
      <c r="S37" s="47"/>
      <c r="T37" s="47"/>
      <c r="U37" s="47"/>
      <c r="V37" s="47" t="s">
        <v>16</v>
      </c>
    </row>
    <row r="38" spans="1:22" ht="18.75" customHeight="1" thickBot="1" x14ac:dyDescent="0.3">
      <c r="A38" s="78"/>
      <c r="B38" s="97"/>
      <c r="C38" s="78"/>
      <c r="D38" s="78"/>
      <c r="E38" s="83"/>
      <c r="F38" s="47" t="s">
        <v>17</v>
      </c>
      <c r="G38" s="47" t="s">
        <v>18</v>
      </c>
      <c r="H38" s="83"/>
      <c r="I38" s="47" t="s">
        <v>17</v>
      </c>
      <c r="J38" s="47" t="s">
        <v>18</v>
      </c>
      <c r="K38" s="83"/>
      <c r="L38" s="47" t="s">
        <v>17</v>
      </c>
      <c r="M38" s="47"/>
      <c r="N38" s="47"/>
      <c r="O38" s="47"/>
      <c r="P38" s="47"/>
      <c r="Q38" s="47"/>
      <c r="R38" s="47"/>
      <c r="S38" s="47"/>
      <c r="T38" s="47"/>
      <c r="U38" s="47"/>
      <c r="V38" s="47" t="s">
        <v>18</v>
      </c>
    </row>
    <row r="39" spans="1:22" x14ac:dyDescent="0.25">
      <c r="A39" s="124">
        <v>1</v>
      </c>
      <c r="B39" s="125">
        <v>2</v>
      </c>
      <c r="C39" s="126">
        <v>3</v>
      </c>
      <c r="D39" s="126">
        <v>4</v>
      </c>
      <c r="E39" s="127">
        <v>5</v>
      </c>
      <c r="F39" s="127">
        <v>6</v>
      </c>
      <c r="G39" s="127">
        <v>7</v>
      </c>
      <c r="H39" s="127">
        <v>8</v>
      </c>
      <c r="I39" s="127">
        <v>9</v>
      </c>
      <c r="J39" s="127">
        <v>10</v>
      </c>
      <c r="K39" s="127">
        <v>11</v>
      </c>
      <c r="L39" s="127">
        <v>12</v>
      </c>
      <c r="M39" s="127"/>
      <c r="N39" s="127"/>
      <c r="O39" s="127"/>
      <c r="P39" s="127"/>
      <c r="Q39" s="127"/>
      <c r="R39" s="127"/>
      <c r="S39" s="127"/>
      <c r="T39" s="127"/>
      <c r="U39" s="127"/>
      <c r="V39" s="127">
        <v>13</v>
      </c>
    </row>
    <row r="40" spans="1:22" ht="19.350000000000001" customHeight="1" x14ac:dyDescent="0.25">
      <c r="A40" s="128" t="s">
        <v>71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</row>
    <row r="41" spans="1:22" ht="18.45" customHeight="1" x14ac:dyDescent="0.25">
      <c r="A41" s="130" t="s">
        <v>72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</row>
    <row r="42" spans="1:22" ht="68.400000000000006" x14ac:dyDescent="0.25">
      <c r="A42" s="132">
        <v>1</v>
      </c>
      <c r="B42" s="133">
        <v>1</v>
      </c>
      <c r="C42" s="134" t="s">
        <v>73</v>
      </c>
      <c r="D42" s="135" t="s">
        <v>74</v>
      </c>
      <c r="E42" s="136">
        <v>4468.0600000000004</v>
      </c>
      <c r="F42" s="137" t="s">
        <v>75</v>
      </c>
      <c r="G42" s="136" t="s">
        <v>76</v>
      </c>
      <c r="H42" s="136" t="s">
        <v>77</v>
      </c>
      <c r="I42" s="136" t="s">
        <v>78</v>
      </c>
      <c r="J42" s="136"/>
      <c r="K42" s="136" t="s">
        <v>79</v>
      </c>
      <c r="L42" s="137" t="s">
        <v>80</v>
      </c>
      <c r="M42" s="137"/>
      <c r="N42" s="137" t="s">
        <v>81</v>
      </c>
      <c r="O42" s="137"/>
      <c r="P42" s="137"/>
      <c r="Q42" s="137"/>
      <c r="R42" s="137"/>
      <c r="S42" s="137"/>
      <c r="T42" s="137"/>
      <c r="U42" s="137"/>
      <c r="V42" s="137"/>
    </row>
    <row r="43" spans="1:22" ht="79.8" x14ac:dyDescent="0.25">
      <c r="A43" s="132">
        <v>2</v>
      </c>
      <c r="B43" s="133">
        <v>2</v>
      </c>
      <c r="C43" s="134" t="s">
        <v>82</v>
      </c>
      <c r="D43" s="135" t="s">
        <v>83</v>
      </c>
      <c r="E43" s="136">
        <v>1324.08</v>
      </c>
      <c r="F43" s="137" t="s">
        <v>84</v>
      </c>
      <c r="G43" s="136" t="s">
        <v>85</v>
      </c>
      <c r="H43" s="136" t="s">
        <v>86</v>
      </c>
      <c r="I43" s="136" t="s">
        <v>87</v>
      </c>
      <c r="J43" s="136"/>
      <c r="K43" s="136" t="s">
        <v>88</v>
      </c>
      <c r="L43" s="137" t="s">
        <v>89</v>
      </c>
      <c r="M43" s="137"/>
      <c r="N43" s="137" t="s">
        <v>81</v>
      </c>
      <c r="O43" s="137"/>
      <c r="P43" s="137"/>
      <c r="Q43" s="137"/>
      <c r="R43" s="137"/>
      <c r="S43" s="137"/>
      <c r="T43" s="137"/>
      <c r="U43" s="137"/>
      <c r="V43" s="137">
        <v>1</v>
      </c>
    </row>
    <row r="44" spans="1:22" ht="57" x14ac:dyDescent="0.25">
      <c r="A44" s="132">
        <v>3</v>
      </c>
      <c r="B44" s="133">
        <v>3</v>
      </c>
      <c r="C44" s="134" t="s">
        <v>90</v>
      </c>
      <c r="D44" s="135" t="s">
        <v>91</v>
      </c>
      <c r="E44" s="136">
        <v>257.58999999999997</v>
      </c>
      <c r="F44" s="137" t="s">
        <v>92</v>
      </c>
      <c r="G44" s="136"/>
      <c r="H44" s="136">
        <v>258</v>
      </c>
      <c r="I44" s="136" t="s">
        <v>93</v>
      </c>
      <c r="J44" s="136"/>
      <c r="K44" s="136">
        <v>402</v>
      </c>
      <c r="L44" s="137" t="s">
        <v>94</v>
      </c>
      <c r="M44" s="137"/>
      <c r="N44" s="137" t="s">
        <v>95</v>
      </c>
      <c r="O44" s="137"/>
      <c r="P44" s="137"/>
      <c r="Q44" s="137"/>
      <c r="R44" s="137"/>
      <c r="S44" s="137"/>
      <c r="T44" s="137"/>
      <c r="U44" s="137"/>
      <c r="V44" s="137"/>
    </row>
    <row r="45" spans="1:22" ht="57" x14ac:dyDescent="0.25">
      <c r="A45" s="132">
        <v>4</v>
      </c>
      <c r="B45" s="133">
        <v>4</v>
      </c>
      <c r="C45" s="134" t="s">
        <v>96</v>
      </c>
      <c r="D45" s="135" t="s">
        <v>97</v>
      </c>
      <c r="E45" s="136">
        <v>201.21</v>
      </c>
      <c r="F45" s="137" t="s">
        <v>98</v>
      </c>
      <c r="G45" s="136"/>
      <c r="H45" s="136">
        <v>402</v>
      </c>
      <c r="I45" s="136" t="s">
        <v>94</v>
      </c>
      <c r="J45" s="136"/>
      <c r="K45" s="136">
        <v>853</v>
      </c>
      <c r="L45" s="137" t="s">
        <v>99</v>
      </c>
      <c r="M45" s="137"/>
      <c r="N45" s="137" t="s">
        <v>95</v>
      </c>
      <c r="O45" s="137"/>
      <c r="P45" s="137"/>
      <c r="Q45" s="137"/>
      <c r="R45" s="137"/>
      <c r="S45" s="137"/>
      <c r="T45" s="137"/>
      <c r="U45" s="137"/>
      <c r="V45" s="137"/>
    </row>
    <row r="46" spans="1:22" ht="57" x14ac:dyDescent="0.25">
      <c r="A46" s="132">
        <v>5</v>
      </c>
      <c r="B46" s="133">
        <v>5</v>
      </c>
      <c r="C46" s="134" t="s">
        <v>100</v>
      </c>
      <c r="D46" s="135" t="s">
        <v>101</v>
      </c>
      <c r="E46" s="136">
        <v>41</v>
      </c>
      <c r="F46" s="137" t="s">
        <v>102</v>
      </c>
      <c r="G46" s="136"/>
      <c r="H46" s="136">
        <v>123</v>
      </c>
      <c r="I46" s="136" t="s">
        <v>103</v>
      </c>
      <c r="J46" s="136"/>
      <c r="K46" s="136">
        <v>329</v>
      </c>
      <c r="L46" s="137" t="s">
        <v>104</v>
      </c>
      <c r="M46" s="137"/>
      <c r="N46" s="137" t="s">
        <v>95</v>
      </c>
      <c r="O46" s="137"/>
      <c r="P46" s="137"/>
      <c r="Q46" s="137"/>
      <c r="R46" s="137"/>
      <c r="S46" s="137"/>
      <c r="T46" s="137"/>
      <c r="U46" s="137"/>
      <c r="V46" s="137"/>
    </row>
    <row r="47" spans="1:22" ht="45.6" x14ac:dyDescent="0.25">
      <c r="A47" s="132">
        <v>6</v>
      </c>
      <c r="B47" s="133">
        <v>6</v>
      </c>
      <c r="C47" s="134" t="s">
        <v>105</v>
      </c>
      <c r="D47" s="135" t="s">
        <v>106</v>
      </c>
      <c r="E47" s="136">
        <v>22.8</v>
      </c>
      <c r="F47" s="137" t="s">
        <v>107</v>
      </c>
      <c r="G47" s="136"/>
      <c r="H47" s="136">
        <v>11</v>
      </c>
      <c r="I47" s="136" t="s">
        <v>108</v>
      </c>
      <c r="J47" s="136"/>
      <c r="K47" s="136">
        <v>60</v>
      </c>
      <c r="L47" s="137" t="s">
        <v>109</v>
      </c>
      <c r="M47" s="137"/>
      <c r="N47" s="137" t="s">
        <v>95</v>
      </c>
      <c r="O47" s="137"/>
      <c r="P47" s="137"/>
      <c r="Q47" s="137"/>
      <c r="R47" s="137"/>
      <c r="S47" s="137"/>
      <c r="T47" s="137"/>
      <c r="U47" s="137"/>
      <c r="V47" s="137"/>
    </row>
    <row r="48" spans="1:22" ht="18.45" customHeight="1" x14ac:dyDescent="0.25">
      <c r="A48" s="130" t="s">
        <v>110</v>
      </c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</row>
    <row r="49" spans="1:22" ht="57" x14ac:dyDescent="0.25">
      <c r="A49" s="132">
        <v>7</v>
      </c>
      <c r="B49" s="133">
        <v>7</v>
      </c>
      <c r="C49" s="134" t="s">
        <v>111</v>
      </c>
      <c r="D49" s="135" t="s">
        <v>112</v>
      </c>
      <c r="E49" s="136">
        <v>15810.14</v>
      </c>
      <c r="F49" s="137" t="s">
        <v>113</v>
      </c>
      <c r="G49" s="136">
        <v>195.41</v>
      </c>
      <c r="H49" s="136" t="s">
        <v>114</v>
      </c>
      <c r="I49" s="136" t="s">
        <v>115</v>
      </c>
      <c r="J49" s="136"/>
      <c r="K49" s="136" t="s">
        <v>116</v>
      </c>
      <c r="L49" s="137" t="s">
        <v>117</v>
      </c>
      <c r="M49" s="137"/>
      <c r="N49" s="137" t="s">
        <v>81</v>
      </c>
      <c r="O49" s="137"/>
      <c r="P49" s="137"/>
      <c r="Q49" s="137"/>
      <c r="R49" s="137"/>
      <c r="S49" s="137"/>
      <c r="T49" s="137"/>
      <c r="U49" s="137"/>
      <c r="V49" s="137">
        <v>1</v>
      </c>
    </row>
    <row r="50" spans="1:22" ht="34.200000000000003" x14ac:dyDescent="0.25">
      <c r="A50" s="132">
        <v>8</v>
      </c>
      <c r="B50" s="133">
        <v>8</v>
      </c>
      <c r="C50" s="134" t="s">
        <v>118</v>
      </c>
      <c r="D50" s="135" t="s">
        <v>119</v>
      </c>
      <c r="E50" s="136">
        <v>26.3</v>
      </c>
      <c r="F50" s="137" t="s">
        <v>120</v>
      </c>
      <c r="G50" s="136"/>
      <c r="H50" s="136">
        <v>11</v>
      </c>
      <c r="I50" s="136" t="s">
        <v>108</v>
      </c>
      <c r="J50" s="136"/>
      <c r="K50" s="136">
        <v>48</v>
      </c>
      <c r="L50" s="137" t="s">
        <v>121</v>
      </c>
      <c r="M50" s="137"/>
      <c r="N50" s="137" t="s">
        <v>95</v>
      </c>
      <c r="O50" s="137"/>
      <c r="P50" s="137"/>
      <c r="Q50" s="137"/>
      <c r="R50" s="137"/>
      <c r="S50" s="137"/>
      <c r="T50" s="137"/>
      <c r="U50" s="137"/>
      <c r="V50" s="137"/>
    </row>
    <row r="51" spans="1:22" ht="18.45" customHeight="1" x14ac:dyDescent="0.25">
      <c r="A51" s="130" t="s">
        <v>122</v>
      </c>
      <c r="B51" s="131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</row>
    <row r="52" spans="1:22" ht="57" x14ac:dyDescent="0.25">
      <c r="A52" s="132">
        <v>9</v>
      </c>
      <c r="B52" s="133">
        <v>9</v>
      </c>
      <c r="C52" s="134" t="s">
        <v>111</v>
      </c>
      <c r="D52" s="135" t="s">
        <v>123</v>
      </c>
      <c r="E52" s="136">
        <v>15810.14</v>
      </c>
      <c r="F52" s="137" t="s">
        <v>113</v>
      </c>
      <c r="G52" s="136">
        <v>195.41</v>
      </c>
      <c r="H52" s="136" t="s">
        <v>124</v>
      </c>
      <c r="I52" s="136" t="s">
        <v>125</v>
      </c>
      <c r="J52" s="136"/>
      <c r="K52" s="136" t="s">
        <v>126</v>
      </c>
      <c r="L52" s="137" t="s">
        <v>127</v>
      </c>
      <c r="M52" s="137"/>
      <c r="N52" s="137" t="s">
        <v>81</v>
      </c>
      <c r="O52" s="137"/>
      <c r="P52" s="137"/>
      <c r="Q52" s="137"/>
      <c r="R52" s="137"/>
      <c r="S52" s="137"/>
      <c r="T52" s="137"/>
      <c r="U52" s="137"/>
      <c r="V52" s="137">
        <v>1</v>
      </c>
    </row>
    <row r="53" spans="1:22" ht="34.200000000000003" x14ac:dyDescent="0.25">
      <c r="A53" s="138">
        <v>10</v>
      </c>
      <c r="B53" s="139">
        <v>10</v>
      </c>
      <c r="C53" s="140" t="s">
        <v>118</v>
      </c>
      <c r="D53" s="141" t="s">
        <v>128</v>
      </c>
      <c r="E53" s="142">
        <v>26.3</v>
      </c>
      <c r="F53" s="143" t="s">
        <v>120</v>
      </c>
      <c r="G53" s="142"/>
      <c r="H53" s="142">
        <v>13</v>
      </c>
      <c r="I53" s="142" t="s">
        <v>129</v>
      </c>
      <c r="J53" s="142"/>
      <c r="K53" s="142">
        <v>60</v>
      </c>
      <c r="L53" s="143" t="s">
        <v>109</v>
      </c>
      <c r="M53" s="143"/>
      <c r="N53" s="143" t="s">
        <v>95</v>
      </c>
      <c r="O53" s="143"/>
      <c r="P53" s="143"/>
      <c r="Q53" s="143"/>
      <c r="R53" s="143"/>
      <c r="S53" s="143"/>
      <c r="T53" s="143"/>
      <c r="U53" s="143"/>
      <c r="V53" s="143"/>
    </row>
    <row r="54" spans="1:22" ht="19.350000000000001" customHeight="1" x14ac:dyDescent="0.25">
      <c r="A54" s="128" t="s">
        <v>130</v>
      </c>
      <c r="B54" s="129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29"/>
      <c r="V54" s="129"/>
    </row>
    <row r="55" spans="1:22" ht="18.45" customHeight="1" x14ac:dyDescent="0.25">
      <c r="A55" s="130" t="s">
        <v>131</v>
      </c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</row>
    <row r="56" spans="1:22" ht="57" x14ac:dyDescent="0.25">
      <c r="A56" s="132">
        <v>11</v>
      </c>
      <c r="B56" s="133">
        <v>11</v>
      </c>
      <c r="C56" s="134" t="s">
        <v>111</v>
      </c>
      <c r="D56" s="135" t="s">
        <v>132</v>
      </c>
      <c r="E56" s="136">
        <v>15810.14</v>
      </c>
      <c r="F56" s="137" t="s">
        <v>113</v>
      </c>
      <c r="G56" s="136">
        <v>195.41</v>
      </c>
      <c r="H56" s="136" t="s">
        <v>133</v>
      </c>
      <c r="I56" s="136" t="s">
        <v>134</v>
      </c>
      <c r="J56" s="136"/>
      <c r="K56" s="136" t="s">
        <v>135</v>
      </c>
      <c r="L56" s="137" t="s">
        <v>136</v>
      </c>
      <c r="M56" s="137"/>
      <c r="N56" s="137" t="s">
        <v>81</v>
      </c>
      <c r="O56" s="137"/>
      <c r="P56" s="137"/>
      <c r="Q56" s="137"/>
      <c r="R56" s="137"/>
      <c r="S56" s="137"/>
      <c r="T56" s="137"/>
      <c r="U56" s="137"/>
      <c r="V56" s="137">
        <v>2</v>
      </c>
    </row>
    <row r="57" spans="1:22" ht="34.200000000000003" x14ac:dyDescent="0.25">
      <c r="A57" s="132">
        <v>12</v>
      </c>
      <c r="B57" s="133">
        <v>12</v>
      </c>
      <c r="C57" s="134" t="s">
        <v>118</v>
      </c>
      <c r="D57" s="135" t="s">
        <v>137</v>
      </c>
      <c r="E57" s="136">
        <v>26.3</v>
      </c>
      <c r="F57" s="137" t="s">
        <v>120</v>
      </c>
      <c r="G57" s="136"/>
      <c r="H57" s="136">
        <v>26</v>
      </c>
      <c r="I57" s="136" t="s">
        <v>138</v>
      </c>
      <c r="J57" s="136"/>
      <c r="K57" s="136">
        <v>121</v>
      </c>
      <c r="L57" s="137" t="s">
        <v>139</v>
      </c>
      <c r="M57" s="137"/>
      <c r="N57" s="137" t="s">
        <v>95</v>
      </c>
      <c r="O57" s="137"/>
      <c r="P57" s="137"/>
      <c r="Q57" s="137"/>
      <c r="R57" s="137"/>
      <c r="S57" s="137"/>
      <c r="T57" s="137"/>
      <c r="U57" s="137"/>
      <c r="V57" s="137"/>
    </row>
    <row r="58" spans="1:22" ht="18.45" customHeight="1" x14ac:dyDescent="0.25">
      <c r="A58" s="130" t="s">
        <v>140</v>
      </c>
      <c r="B58" s="131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1"/>
    </row>
    <row r="59" spans="1:22" ht="91.2" x14ac:dyDescent="0.25">
      <c r="A59" s="132">
        <v>13</v>
      </c>
      <c r="B59" s="133">
        <v>13</v>
      </c>
      <c r="C59" s="134" t="s">
        <v>141</v>
      </c>
      <c r="D59" s="135" t="s">
        <v>142</v>
      </c>
      <c r="E59" s="136">
        <v>7162.38</v>
      </c>
      <c r="F59" s="137" t="s">
        <v>143</v>
      </c>
      <c r="G59" s="136" t="s">
        <v>85</v>
      </c>
      <c r="H59" s="136" t="s">
        <v>144</v>
      </c>
      <c r="I59" s="136" t="s">
        <v>145</v>
      </c>
      <c r="J59" s="136"/>
      <c r="K59" s="136" t="s">
        <v>146</v>
      </c>
      <c r="L59" s="137" t="s">
        <v>147</v>
      </c>
      <c r="M59" s="137"/>
      <c r="N59" s="137" t="s">
        <v>81</v>
      </c>
      <c r="O59" s="137"/>
      <c r="P59" s="137"/>
      <c r="Q59" s="137"/>
      <c r="R59" s="137"/>
      <c r="S59" s="137"/>
      <c r="T59" s="137"/>
      <c r="U59" s="137"/>
      <c r="V59" s="137">
        <v>1</v>
      </c>
    </row>
    <row r="60" spans="1:22" ht="45.6" x14ac:dyDescent="0.25">
      <c r="A60" s="138">
        <v>14</v>
      </c>
      <c r="B60" s="139">
        <v>14</v>
      </c>
      <c r="C60" s="140" t="s">
        <v>148</v>
      </c>
      <c r="D60" s="141" t="s">
        <v>97</v>
      </c>
      <c r="E60" s="142">
        <v>48.28</v>
      </c>
      <c r="F60" s="143" t="s">
        <v>149</v>
      </c>
      <c r="G60" s="142"/>
      <c r="H60" s="142">
        <v>97</v>
      </c>
      <c r="I60" s="142" t="s">
        <v>150</v>
      </c>
      <c r="J60" s="142"/>
      <c r="K60" s="142">
        <v>391</v>
      </c>
      <c r="L60" s="143" t="s">
        <v>151</v>
      </c>
      <c r="M60" s="143"/>
      <c r="N60" s="143" t="s">
        <v>95</v>
      </c>
      <c r="O60" s="143"/>
      <c r="P60" s="143"/>
      <c r="Q60" s="143"/>
      <c r="R60" s="143"/>
      <c r="S60" s="143"/>
      <c r="T60" s="143"/>
      <c r="U60" s="143"/>
      <c r="V60" s="143"/>
    </row>
    <row r="61" spans="1:22" ht="19.350000000000001" customHeight="1" x14ac:dyDescent="0.25">
      <c r="A61" s="128" t="s">
        <v>152</v>
      </c>
      <c r="B61" s="129"/>
      <c r="C61" s="129"/>
      <c r="D61" s="129"/>
      <c r="E61" s="129"/>
      <c r="F61" s="129"/>
      <c r="G61" s="129"/>
      <c r="H61" s="129"/>
      <c r="I61" s="129"/>
      <c r="J61" s="129"/>
      <c r="K61" s="129"/>
      <c r="L61" s="129"/>
      <c r="M61" s="129"/>
      <c r="N61" s="129"/>
      <c r="O61" s="129"/>
      <c r="P61" s="129"/>
      <c r="Q61" s="129"/>
      <c r="R61" s="129"/>
      <c r="S61" s="129"/>
      <c r="T61" s="129"/>
      <c r="U61" s="129"/>
      <c r="V61" s="129"/>
    </row>
    <row r="62" spans="1:22" ht="18.45" customHeight="1" x14ac:dyDescent="0.25">
      <c r="A62" s="130" t="s">
        <v>153</v>
      </c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</row>
    <row r="63" spans="1:22" ht="57" x14ac:dyDescent="0.25">
      <c r="A63" s="132">
        <v>15</v>
      </c>
      <c r="B63" s="133">
        <v>15</v>
      </c>
      <c r="C63" s="134" t="s">
        <v>154</v>
      </c>
      <c r="D63" s="135" t="s">
        <v>155</v>
      </c>
      <c r="E63" s="136">
        <v>508.07</v>
      </c>
      <c r="F63" s="137" t="s">
        <v>156</v>
      </c>
      <c r="G63" s="136">
        <v>1.03</v>
      </c>
      <c r="H63" s="136" t="s">
        <v>157</v>
      </c>
      <c r="I63" s="136" t="s">
        <v>158</v>
      </c>
      <c r="J63" s="136"/>
      <c r="K63" s="136" t="s">
        <v>159</v>
      </c>
      <c r="L63" s="137" t="s">
        <v>160</v>
      </c>
      <c r="M63" s="137"/>
      <c r="N63" s="137" t="s">
        <v>81</v>
      </c>
      <c r="O63" s="137"/>
      <c r="P63" s="137"/>
      <c r="Q63" s="137"/>
      <c r="R63" s="137"/>
      <c r="S63" s="137"/>
      <c r="T63" s="137"/>
      <c r="U63" s="137"/>
      <c r="V63" s="137"/>
    </row>
    <row r="64" spans="1:22" ht="18.45" customHeight="1" x14ac:dyDescent="0.25">
      <c r="A64" s="130" t="s">
        <v>161</v>
      </c>
      <c r="B64" s="131"/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</row>
    <row r="65" spans="1:22" ht="57" x14ac:dyDescent="0.25">
      <c r="A65" s="138">
        <v>16</v>
      </c>
      <c r="B65" s="139">
        <v>16</v>
      </c>
      <c r="C65" s="140" t="s">
        <v>154</v>
      </c>
      <c r="D65" s="141" t="s">
        <v>162</v>
      </c>
      <c r="E65" s="142">
        <v>508.07</v>
      </c>
      <c r="F65" s="143" t="s">
        <v>156</v>
      </c>
      <c r="G65" s="142">
        <v>1.03</v>
      </c>
      <c r="H65" s="142" t="s">
        <v>163</v>
      </c>
      <c r="I65" s="142" t="s">
        <v>164</v>
      </c>
      <c r="J65" s="142"/>
      <c r="K65" s="142" t="s">
        <v>165</v>
      </c>
      <c r="L65" s="143" t="s">
        <v>166</v>
      </c>
      <c r="M65" s="143"/>
      <c r="N65" s="143" t="s">
        <v>81</v>
      </c>
      <c r="O65" s="143"/>
      <c r="P65" s="143"/>
      <c r="Q65" s="143"/>
      <c r="R65" s="143"/>
      <c r="S65" s="143"/>
      <c r="T65" s="143"/>
      <c r="U65" s="143"/>
      <c r="V65" s="143"/>
    </row>
    <row r="66" spans="1:22" ht="19.350000000000001" customHeight="1" x14ac:dyDescent="0.25">
      <c r="A66" s="128" t="s">
        <v>167</v>
      </c>
      <c r="B66" s="129"/>
      <c r="C66" s="129"/>
      <c r="D66" s="129"/>
      <c r="E66" s="129"/>
      <c r="F66" s="129"/>
      <c r="G66" s="129"/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</row>
    <row r="67" spans="1:22" ht="18.45" customHeight="1" x14ac:dyDescent="0.25">
      <c r="A67" s="130" t="s">
        <v>168</v>
      </c>
      <c r="B67" s="131"/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</row>
    <row r="68" spans="1:22" ht="68.400000000000006" x14ac:dyDescent="0.25">
      <c r="A68" s="132">
        <v>17</v>
      </c>
      <c r="B68" s="133">
        <v>17</v>
      </c>
      <c r="C68" s="134" t="s">
        <v>73</v>
      </c>
      <c r="D68" s="135" t="s">
        <v>74</v>
      </c>
      <c r="E68" s="136">
        <v>4468.0600000000004</v>
      </c>
      <c r="F68" s="137" t="s">
        <v>75</v>
      </c>
      <c r="G68" s="136" t="s">
        <v>76</v>
      </c>
      <c r="H68" s="136" t="s">
        <v>77</v>
      </c>
      <c r="I68" s="136" t="s">
        <v>78</v>
      </c>
      <c r="J68" s="136"/>
      <c r="K68" s="136" t="s">
        <v>79</v>
      </c>
      <c r="L68" s="137" t="s">
        <v>80</v>
      </c>
      <c r="M68" s="137"/>
      <c r="N68" s="137" t="s">
        <v>81</v>
      </c>
      <c r="O68" s="137"/>
      <c r="P68" s="137"/>
      <c r="Q68" s="137"/>
      <c r="R68" s="137"/>
      <c r="S68" s="137"/>
      <c r="T68" s="137"/>
      <c r="U68" s="137"/>
      <c r="V68" s="137"/>
    </row>
    <row r="69" spans="1:22" ht="57" x14ac:dyDescent="0.25">
      <c r="A69" s="132">
        <v>18</v>
      </c>
      <c r="B69" s="133">
        <v>18</v>
      </c>
      <c r="C69" s="134" t="s">
        <v>100</v>
      </c>
      <c r="D69" s="135" t="s">
        <v>91</v>
      </c>
      <c r="E69" s="136">
        <v>41</v>
      </c>
      <c r="F69" s="137" t="s">
        <v>102</v>
      </c>
      <c r="G69" s="136"/>
      <c r="H69" s="136">
        <v>41</v>
      </c>
      <c r="I69" s="136" t="s">
        <v>102</v>
      </c>
      <c r="J69" s="136"/>
      <c r="K69" s="136">
        <v>110</v>
      </c>
      <c r="L69" s="137" t="s">
        <v>169</v>
      </c>
      <c r="M69" s="137"/>
      <c r="N69" s="137" t="s">
        <v>95</v>
      </c>
      <c r="O69" s="137"/>
      <c r="P69" s="137"/>
      <c r="Q69" s="137"/>
      <c r="R69" s="137"/>
      <c r="S69" s="137"/>
      <c r="T69" s="137"/>
      <c r="U69" s="137"/>
      <c r="V69" s="137"/>
    </row>
    <row r="70" spans="1:22" ht="45.6" x14ac:dyDescent="0.25">
      <c r="A70" s="138">
        <v>19</v>
      </c>
      <c r="B70" s="139">
        <v>19</v>
      </c>
      <c r="C70" s="140" t="s">
        <v>105</v>
      </c>
      <c r="D70" s="141" t="s">
        <v>170</v>
      </c>
      <c r="E70" s="142">
        <v>22.8</v>
      </c>
      <c r="F70" s="143" t="s">
        <v>107</v>
      </c>
      <c r="G70" s="142"/>
      <c r="H70" s="142">
        <v>7</v>
      </c>
      <c r="I70" s="142" t="s">
        <v>171</v>
      </c>
      <c r="J70" s="142"/>
      <c r="K70" s="142">
        <v>36</v>
      </c>
      <c r="L70" s="143" t="s">
        <v>172</v>
      </c>
      <c r="M70" s="143"/>
      <c r="N70" s="143" t="s">
        <v>95</v>
      </c>
      <c r="O70" s="143"/>
      <c r="P70" s="143"/>
      <c r="Q70" s="143"/>
      <c r="R70" s="143"/>
      <c r="S70" s="143"/>
      <c r="T70" s="143"/>
      <c r="U70" s="143"/>
      <c r="V70" s="143"/>
    </row>
    <row r="71" spans="1:22" ht="19.350000000000001" customHeight="1" x14ac:dyDescent="0.25">
      <c r="A71" s="128" t="s">
        <v>173</v>
      </c>
      <c r="B71" s="129"/>
      <c r="C71" s="129"/>
      <c r="D71" s="129"/>
      <c r="E71" s="129"/>
      <c r="F71" s="129"/>
      <c r="G71" s="129"/>
      <c r="H71" s="129"/>
      <c r="I71" s="129"/>
      <c r="J71" s="129"/>
      <c r="K71" s="129"/>
      <c r="L71" s="129"/>
      <c r="M71" s="129"/>
      <c r="N71" s="129"/>
      <c r="O71" s="129"/>
      <c r="P71" s="129"/>
      <c r="Q71" s="129"/>
      <c r="R71" s="129"/>
      <c r="S71" s="129"/>
      <c r="T71" s="129"/>
      <c r="U71" s="129"/>
      <c r="V71" s="129"/>
    </row>
    <row r="72" spans="1:22" ht="18.45" customHeight="1" x14ac:dyDescent="0.25">
      <c r="A72" s="130" t="s">
        <v>174</v>
      </c>
      <c r="B72" s="131"/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</row>
    <row r="73" spans="1:22" ht="57" x14ac:dyDescent="0.25">
      <c r="A73" s="132">
        <v>20</v>
      </c>
      <c r="B73" s="133">
        <v>20</v>
      </c>
      <c r="C73" s="134" t="s">
        <v>154</v>
      </c>
      <c r="D73" s="135" t="s">
        <v>162</v>
      </c>
      <c r="E73" s="136">
        <v>508.07</v>
      </c>
      <c r="F73" s="137" t="s">
        <v>156</v>
      </c>
      <c r="G73" s="136">
        <v>1.03</v>
      </c>
      <c r="H73" s="136" t="s">
        <v>163</v>
      </c>
      <c r="I73" s="136" t="s">
        <v>164</v>
      </c>
      <c r="J73" s="136"/>
      <c r="K73" s="136" t="s">
        <v>165</v>
      </c>
      <c r="L73" s="137" t="s">
        <v>166</v>
      </c>
      <c r="M73" s="137"/>
      <c r="N73" s="137" t="s">
        <v>81</v>
      </c>
      <c r="O73" s="137"/>
      <c r="P73" s="137"/>
      <c r="Q73" s="137"/>
      <c r="R73" s="137"/>
      <c r="S73" s="137"/>
      <c r="T73" s="137"/>
      <c r="U73" s="137"/>
      <c r="V73" s="137"/>
    </row>
    <row r="74" spans="1:22" ht="18.45" customHeight="1" x14ac:dyDescent="0.25">
      <c r="A74" s="130" t="s">
        <v>175</v>
      </c>
      <c r="B74" s="131"/>
      <c r="C74" s="131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</row>
    <row r="75" spans="1:22" ht="57" x14ac:dyDescent="0.25">
      <c r="A75" s="132">
        <v>21</v>
      </c>
      <c r="B75" s="133">
        <v>21</v>
      </c>
      <c r="C75" s="134" t="s">
        <v>154</v>
      </c>
      <c r="D75" s="135" t="s">
        <v>162</v>
      </c>
      <c r="E75" s="136">
        <v>508.07</v>
      </c>
      <c r="F75" s="137" t="s">
        <v>156</v>
      </c>
      <c r="G75" s="136">
        <v>1.03</v>
      </c>
      <c r="H75" s="136" t="s">
        <v>163</v>
      </c>
      <c r="I75" s="136" t="s">
        <v>164</v>
      </c>
      <c r="J75" s="136"/>
      <c r="K75" s="136" t="s">
        <v>165</v>
      </c>
      <c r="L75" s="137" t="s">
        <v>166</v>
      </c>
      <c r="M75" s="137"/>
      <c r="N75" s="137" t="s">
        <v>81</v>
      </c>
      <c r="O75" s="137"/>
      <c r="P75" s="137"/>
      <c r="Q75" s="137"/>
      <c r="R75" s="137"/>
      <c r="S75" s="137"/>
      <c r="T75" s="137"/>
      <c r="U75" s="137"/>
      <c r="V75" s="137"/>
    </row>
    <row r="76" spans="1:22" ht="18.45" customHeight="1" x14ac:dyDescent="0.25">
      <c r="A76" s="130" t="s">
        <v>176</v>
      </c>
      <c r="B76" s="131"/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</row>
    <row r="77" spans="1:22" ht="57" x14ac:dyDescent="0.25">
      <c r="A77" s="132">
        <v>22</v>
      </c>
      <c r="B77" s="133">
        <v>22</v>
      </c>
      <c r="C77" s="134" t="s">
        <v>154</v>
      </c>
      <c r="D77" s="135" t="s">
        <v>162</v>
      </c>
      <c r="E77" s="136">
        <v>508.07</v>
      </c>
      <c r="F77" s="137" t="s">
        <v>156</v>
      </c>
      <c r="G77" s="136">
        <v>1.03</v>
      </c>
      <c r="H77" s="136" t="s">
        <v>163</v>
      </c>
      <c r="I77" s="136" t="s">
        <v>164</v>
      </c>
      <c r="J77" s="136"/>
      <c r="K77" s="136" t="s">
        <v>165</v>
      </c>
      <c r="L77" s="137" t="s">
        <v>166</v>
      </c>
      <c r="M77" s="137"/>
      <c r="N77" s="137" t="s">
        <v>81</v>
      </c>
      <c r="O77" s="137"/>
      <c r="P77" s="137"/>
      <c r="Q77" s="137"/>
      <c r="R77" s="137"/>
      <c r="S77" s="137"/>
      <c r="T77" s="137"/>
      <c r="U77" s="137"/>
      <c r="V77" s="137"/>
    </row>
    <row r="78" spans="1:22" ht="18.45" customHeight="1" x14ac:dyDescent="0.25">
      <c r="A78" s="130" t="s">
        <v>122</v>
      </c>
      <c r="B78" s="131"/>
      <c r="C78" s="131"/>
      <c r="D78" s="131"/>
      <c r="E78" s="131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</row>
    <row r="79" spans="1:22" ht="68.400000000000006" x14ac:dyDescent="0.25">
      <c r="A79" s="132">
        <v>23</v>
      </c>
      <c r="B79" s="133">
        <v>23</v>
      </c>
      <c r="C79" s="134" t="s">
        <v>177</v>
      </c>
      <c r="D79" s="135" t="s">
        <v>178</v>
      </c>
      <c r="E79" s="136">
        <v>1010.59</v>
      </c>
      <c r="F79" s="137" t="s">
        <v>179</v>
      </c>
      <c r="G79" s="136">
        <v>5.16</v>
      </c>
      <c r="H79" s="136" t="s">
        <v>180</v>
      </c>
      <c r="I79" s="136" t="s">
        <v>181</v>
      </c>
      <c r="J79" s="136"/>
      <c r="K79" s="136" t="s">
        <v>182</v>
      </c>
      <c r="L79" s="137" t="s">
        <v>183</v>
      </c>
      <c r="M79" s="137"/>
      <c r="N79" s="137" t="s">
        <v>81</v>
      </c>
      <c r="O79" s="137"/>
      <c r="P79" s="137"/>
      <c r="Q79" s="137"/>
      <c r="R79" s="137"/>
      <c r="S79" s="137"/>
      <c r="T79" s="137"/>
      <c r="U79" s="137"/>
      <c r="V79" s="137"/>
    </row>
    <row r="80" spans="1:22" ht="45.6" x14ac:dyDescent="0.25">
      <c r="A80" s="132">
        <v>24</v>
      </c>
      <c r="B80" s="133">
        <v>24</v>
      </c>
      <c r="C80" s="134" t="s">
        <v>184</v>
      </c>
      <c r="D80" s="135" t="s">
        <v>91</v>
      </c>
      <c r="E80" s="136">
        <v>43.5</v>
      </c>
      <c r="F80" s="137" t="s">
        <v>185</v>
      </c>
      <c r="G80" s="136"/>
      <c r="H80" s="136">
        <v>44</v>
      </c>
      <c r="I80" s="136" t="s">
        <v>186</v>
      </c>
      <c r="J80" s="136"/>
      <c r="K80" s="136">
        <v>116</v>
      </c>
      <c r="L80" s="137" t="s">
        <v>187</v>
      </c>
      <c r="M80" s="137"/>
      <c r="N80" s="137" t="s">
        <v>95</v>
      </c>
      <c r="O80" s="137"/>
      <c r="P80" s="137"/>
      <c r="Q80" s="137"/>
      <c r="R80" s="137"/>
      <c r="S80" s="137"/>
      <c r="T80" s="137"/>
      <c r="U80" s="137"/>
      <c r="V80" s="137"/>
    </row>
    <row r="81" spans="1:22" ht="57" x14ac:dyDescent="0.25">
      <c r="A81" s="132">
        <v>25</v>
      </c>
      <c r="B81" s="133">
        <v>25</v>
      </c>
      <c r="C81" s="134" t="s">
        <v>188</v>
      </c>
      <c r="D81" s="135" t="s">
        <v>189</v>
      </c>
      <c r="E81" s="136">
        <v>50.3</v>
      </c>
      <c r="F81" s="137" t="s">
        <v>190</v>
      </c>
      <c r="G81" s="136"/>
      <c r="H81" s="136">
        <v>5</v>
      </c>
      <c r="I81" s="136" t="s">
        <v>191</v>
      </c>
      <c r="J81" s="136"/>
      <c r="K81" s="136">
        <v>13</v>
      </c>
      <c r="L81" s="137" t="s">
        <v>129</v>
      </c>
      <c r="M81" s="137"/>
      <c r="N81" s="137" t="s">
        <v>95</v>
      </c>
      <c r="O81" s="137"/>
      <c r="P81" s="137"/>
      <c r="Q81" s="137"/>
      <c r="R81" s="137"/>
      <c r="S81" s="137"/>
      <c r="T81" s="137"/>
      <c r="U81" s="137"/>
      <c r="V81" s="137"/>
    </row>
    <row r="82" spans="1:22" ht="18.45" customHeight="1" x14ac:dyDescent="0.25">
      <c r="A82" s="130" t="s">
        <v>122</v>
      </c>
      <c r="B82" s="131"/>
      <c r="C82" s="131"/>
      <c r="D82" s="131"/>
      <c r="E82" s="131"/>
      <c r="F82" s="131"/>
      <c r="G82" s="131"/>
      <c r="H82" s="131"/>
      <c r="I82" s="131"/>
      <c r="J82" s="131"/>
      <c r="K82" s="131"/>
      <c r="L82" s="131"/>
      <c r="M82" s="131"/>
      <c r="N82" s="131"/>
      <c r="O82" s="131"/>
      <c r="P82" s="131"/>
      <c r="Q82" s="131"/>
      <c r="R82" s="131"/>
      <c r="S82" s="131"/>
      <c r="T82" s="131"/>
      <c r="U82" s="131"/>
      <c r="V82" s="131"/>
    </row>
    <row r="83" spans="1:22" ht="91.2" x14ac:dyDescent="0.25">
      <c r="A83" s="132">
        <v>26</v>
      </c>
      <c r="B83" s="133">
        <v>26</v>
      </c>
      <c r="C83" s="134" t="s">
        <v>192</v>
      </c>
      <c r="D83" s="135" t="s">
        <v>193</v>
      </c>
      <c r="E83" s="136">
        <v>1557.53</v>
      </c>
      <c r="F83" s="137" t="s">
        <v>194</v>
      </c>
      <c r="G83" s="136" t="s">
        <v>195</v>
      </c>
      <c r="H83" s="136" t="s">
        <v>196</v>
      </c>
      <c r="I83" s="136" t="s">
        <v>197</v>
      </c>
      <c r="J83" s="136">
        <v>4</v>
      </c>
      <c r="K83" s="136" t="s">
        <v>198</v>
      </c>
      <c r="L83" s="137" t="s">
        <v>199</v>
      </c>
      <c r="M83" s="137"/>
      <c r="N83" s="137" t="s">
        <v>81</v>
      </c>
      <c r="O83" s="137"/>
      <c r="P83" s="137"/>
      <c r="Q83" s="137"/>
      <c r="R83" s="137"/>
      <c r="S83" s="137"/>
      <c r="T83" s="137"/>
      <c r="U83" s="137"/>
      <c r="V83" s="137" t="s">
        <v>200</v>
      </c>
    </row>
    <row r="84" spans="1:22" ht="79.8" x14ac:dyDescent="0.25">
      <c r="A84" s="132">
        <v>27</v>
      </c>
      <c r="B84" s="133">
        <v>27</v>
      </c>
      <c r="C84" s="134" t="s">
        <v>201</v>
      </c>
      <c r="D84" s="135" t="s">
        <v>202</v>
      </c>
      <c r="E84" s="136">
        <v>28.4</v>
      </c>
      <c r="F84" s="137" t="s">
        <v>203</v>
      </c>
      <c r="G84" s="136"/>
      <c r="H84" s="136">
        <v>71</v>
      </c>
      <c r="I84" s="136" t="s">
        <v>204</v>
      </c>
      <c r="J84" s="136"/>
      <c r="K84" s="136">
        <v>236</v>
      </c>
      <c r="L84" s="137" t="s">
        <v>205</v>
      </c>
      <c r="M84" s="137"/>
      <c r="N84" s="137" t="s">
        <v>95</v>
      </c>
      <c r="O84" s="137"/>
      <c r="P84" s="137"/>
      <c r="Q84" s="137"/>
      <c r="R84" s="137"/>
      <c r="S84" s="137"/>
      <c r="T84" s="137"/>
      <c r="U84" s="137"/>
      <c r="V84" s="137"/>
    </row>
    <row r="85" spans="1:22" ht="79.8" x14ac:dyDescent="0.25">
      <c r="A85" s="132">
        <v>28</v>
      </c>
      <c r="B85" s="133">
        <v>28</v>
      </c>
      <c r="C85" s="134" t="s">
        <v>206</v>
      </c>
      <c r="D85" s="135" t="s">
        <v>207</v>
      </c>
      <c r="E85" s="136">
        <v>977.5</v>
      </c>
      <c r="F85" s="137" t="s">
        <v>208</v>
      </c>
      <c r="G85" s="136" t="s">
        <v>209</v>
      </c>
      <c r="H85" s="136" t="s">
        <v>210</v>
      </c>
      <c r="I85" s="136" t="s">
        <v>211</v>
      </c>
      <c r="J85" s="136"/>
      <c r="K85" s="136" t="s">
        <v>212</v>
      </c>
      <c r="L85" s="137" t="s">
        <v>213</v>
      </c>
      <c r="M85" s="137"/>
      <c r="N85" s="137" t="s">
        <v>81</v>
      </c>
      <c r="O85" s="137"/>
      <c r="P85" s="137"/>
      <c r="Q85" s="137"/>
      <c r="R85" s="137"/>
      <c r="S85" s="137"/>
      <c r="T85" s="137"/>
      <c r="U85" s="137"/>
      <c r="V85" s="137"/>
    </row>
    <row r="86" spans="1:22" ht="45.6" x14ac:dyDescent="0.25">
      <c r="A86" s="138">
        <v>29</v>
      </c>
      <c r="B86" s="139">
        <v>29</v>
      </c>
      <c r="C86" s="140" t="s">
        <v>214</v>
      </c>
      <c r="D86" s="141" t="s">
        <v>97</v>
      </c>
      <c r="E86" s="142">
        <v>27.9</v>
      </c>
      <c r="F86" s="143" t="s">
        <v>215</v>
      </c>
      <c r="G86" s="142"/>
      <c r="H86" s="142">
        <v>56</v>
      </c>
      <c r="I86" s="142" t="s">
        <v>216</v>
      </c>
      <c r="J86" s="142"/>
      <c r="K86" s="142">
        <v>204</v>
      </c>
      <c r="L86" s="143" t="s">
        <v>217</v>
      </c>
      <c r="M86" s="143"/>
      <c r="N86" s="143" t="s">
        <v>95</v>
      </c>
      <c r="O86" s="143"/>
      <c r="P86" s="143"/>
      <c r="Q86" s="143"/>
      <c r="R86" s="143"/>
      <c r="S86" s="143"/>
      <c r="T86" s="143"/>
      <c r="U86" s="143"/>
      <c r="V86" s="143"/>
    </row>
    <row r="87" spans="1:22" ht="19.350000000000001" customHeight="1" x14ac:dyDescent="0.25">
      <c r="A87" s="128" t="s">
        <v>218</v>
      </c>
      <c r="B87" s="129"/>
      <c r="C87" s="129"/>
      <c r="D87" s="129"/>
      <c r="E87" s="129"/>
      <c r="F87" s="129"/>
      <c r="G87" s="129"/>
      <c r="H87" s="129"/>
      <c r="I87" s="129"/>
      <c r="J87" s="129"/>
      <c r="K87" s="129"/>
      <c r="L87" s="129"/>
      <c r="M87" s="129"/>
      <c r="N87" s="129"/>
      <c r="O87" s="129"/>
      <c r="P87" s="129"/>
      <c r="Q87" s="129"/>
      <c r="R87" s="129"/>
      <c r="S87" s="129"/>
      <c r="T87" s="129"/>
      <c r="U87" s="129"/>
      <c r="V87" s="129"/>
    </row>
    <row r="88" spans="1:22" ht="18.45" customHeight="1" x14ac:dyDescent="0.25">
      <c r="A88" s="130" t="s">
        <v>219</v>
      </c>
      <c r="B88" s="131"/>
      <c r="C88" s="131"/>
      <c r="D88" s="131"/>
      <c r="E88" s="131"/>
      <c r="F88" s="131"/>
      <c r="G88" s="131"/>
      <c r="H88" s="131"/>
      <c r="I88" s="131"/>
      <c r="J88" s="131"/>
      <c r="K88" s="131"/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1"/>
    </row>
    <row r="89" spans="1:22" ht="68.400000000000006" x14ac:dyDescent="0.25">
      <c r="A89" s="132">
        <v>30</v>
      </c>
      <c r="B89" s="133">
        <v>30</v>
      </c>
      <c r="C89" s="134" t="s">
        <v>177</v>
      </c>
      <c r="D89" s="135" t="s">
        <v>178</v>
      </c>
      <c r="E89" s="136">
        <v>1010.59</v>
      </c>
      <c r="F89" s="137" t="s">
        <v>179</v>
      </c>
      <c r="G89" s="136">
        <v>5.16</v>
      </c>
      <c r="H89" s="136" t="s">
        <v>180</v>
      </c>
      <c r="I89" s="136" t="s">
        <v>181</v>
      </c>
      <c r="J89" s="136"/>
      <c r="K89" s="136" t="s">
        <v>182</v>
      </c>
      <c r="L89" s="137" t="s">
        <v>183</v>
      </c>
      <c r="M89" s="137"/>
      <c r="N89" s="137" t="s">
        <v>81</v>
      </c>
      <c r="O89" s="137"/>
      <c r="P89" s="137"/>
      <c r="Q89" s="137"/>
      <c r="R89" s="137"/>
      <c r="S89" s="137"/>
      <c r="T89" s="137"/>
      <c r="U89" s="137"/>
      <c r="V89" s="137"/>
    </row>
    <row r="90" spans="1:22" ht="45.6" x14ac:dyDescent="0.25">
      <c r="A90" s="132">
        <v>31</v>
      </c>
      <c r="B90" s="133">
        <v>31</v>
      </c>
      <c r="C90" s="134" t="s">
        <v>220</v>
      </c>
      <c r="D90" s="135" t="s">
        <v>91</v>
      </c>
      <c r="E90" s="136">
        <v>29.3</v>
      </c>
      <c r="F90" s="137" t="s">
        <v>221</v>
      </c>
      <c r="G90" s="136"/>
      <c r="H90" s="136">
        <v>29</v>
      </c>
      <c r="I90" s="136" t="s">
        <v>222</v>
      </c>
      <c r="J90" s="136"/>
      <c r="K90" s="136">
        <v>75</v>
      </c>
      <c r="L90" s="137" t="s">
        <v>223</v>
      </c>
      <c r="M90" s="137"/>
      <c r="N90" s="137" t="s">
        <v>95</v>
      </c>
      <c r="O90" s="137"/>
      <c r="P90" s="137"/>
      <c r="Q90" s="137"/>
      <c r="R90" s="137"/>
      <c r="S90" s="137"/>
      <c r="T90" s="137"/>
      <c r="U90" s="137"/>
      <c r="V90" s="137"/>
    </row>
    <row r="91" spans="1:22" ht="68.400000000000006" x14ac:dyDescent="0.25">
      <c r="A91" s="138">
        <v>32</v>
      </c>
      <c r="B91" s="139">
        <v>32</v>
      </c>
      <c r="C91" s="140" t="s">
        <v>224</v>
      </c>
      <c r="D91" s="141" t="s">
        <v>225</v>
      </c>
      <c r="E91" s="142">
        <v>3.95</v>
      </c>
      <c r="F91" s="143">
        <v>3.95</v>
      </c>
      <c r="G91" s="142"/>
      <c r="H91" s="142"/>
      <c r="I91" s="142"/>
      <c r="J91" s="142"/>
      <c r="K91" s="142" t="s">
        <v>226</v>
      </c>
      <c r="L91" s="143">
        <v>5</v>
      </c>
      <c r="M91" s="143"/>
      <c r="N91" s="143" t="s">
        <v>81</v>
      </c>
      <c r="O91" s="143"/>
      <c r="P91" s="143"/>
      <c r="Q91" s="143"/>
      <c r="R91" s="143"/>
      <c r="S91" s="143"/>
      <c r="T91" s="143"/>
      <c r="U91" s="143"/>
      <c r="V91" s="143"/>
    </row>
    <row r="92" spans="1:22" ht="19.350000000000001" customHeight="1" x14ac:dyDescent="0.25">
      <c r="A92" s="128" t="s">
        <v>227</v>
      </c>
      <c r="B92" s="129"/>
      <c r="C92" s="129"/>
      <c r="D92" s="129"/>
      <c r="E92" s="129"/>
      <c r="F92" s="129"/>
      <c r="G92" s="129"/>
      <c r="H92" s="129"/>
      <c r="I92" s="129"/>
      <c r="J92" s="129"/>
      <c r="K92" s="129"/>
      <c r="L92" s="129"/>
      <c r="M92" s="129"/>
      <c r="N92" s="129"/>
      <c r="O92" s="129"/>
      <c r="P92" s="129"/>
      <c r="Q92" s="129"/>
      <c r="R92" s="129"/>
      <c r="S92" s="129"/>
      <c r="T92" s="129"/>
      <c r="U92" s="129"/>
      <c r="V92" s="129"/>
    </row>
    <row r="93" spans="1:22" ht="18.45" customHeight="1" x14ac:dyDescent="0.25">
      <c r="A93" s="130" t="s">
        <v>122</v>
      </c>
      <c r="B93" s="131"/>
      <c r="C93" s="131"/>
      <c r="D93" s="131"/>
      <c r="E93" s="131"/>
      <c r="F93" s="131"/>
      <c r="G93" s="131"/>
      <c r="H93" s="131"/>
      <c r="I93" s="131"/>
      <c r="J93" s="131"/>
      <c r="K93" s="131"/>
      <c r="L93" s="131"/>
      <c r="M93" s="131"/>
      <c r="N93" s="131"/>
      <c r="O93" s="131"/>
      <c r="P93" s="131"/>
      <c r="Q93" s="131"/>
      <c r="R93" s="131"/>
      <c r="S93" s="131"/>
      <c r="T93" s="131"/>
      <c r="U93" s="131"/>
      <c r="V93" s="131"/>
    </row>
    <row r="94" spans="1:22" ht="57" x14ac:dyDescent="0.25">
      <c r="A94" s="132">
        <v>33</v>
      </c>
      <c r="B94" s="133">
        <v>33</v>
      </c>
      <c r="C94" s="134" t="s">
        <v>154</v>
      </c>
      <c r="D94" s="135" t="s">
        <v>155</v>
      </c>
      <c r="E94" s="136">
        <v>508.07</v>
      </c>
      <c r="F94" s="137" t="s">
        <v>156</v>
      </c>
      <c r="G94" s="136">
        <v>1.03</v>
      </c>
      <c r="H94" s="136" t="s">
        <v>157</v>
      </c>
      <c r="I94" s="136" t="s">
        <v>158</v>
      </c>
      <c r="J94" s="136"/>
      <c r="K94" s="136" t="s">
        <v>159</v>
      </c>
      <c r="L94" s="137" t="s">
        <v>160</v>
      </c>
      <c r="M94" s="137"/>
      <c r="N94" s="137" t="s">
        <v>81</v>
      </c>
      <c r="O94" s="137"/>
      <c r="P94" s="137"/>
      <c r="Q94" s="137"/>
      <c r="R94" s="137"/>
      <c r="S94" s="137"/>
      <c r="T94" s="137"/>
      <c r="U94" s="137"/>
      <c r="V94" s="137"/>
    </row>
    <row r="95" spans="1:22" ht="18.45" customHeight="1" x14ac:dyDescent="0.25">
      <c r="A95" s="130" t="s">
        <v>219</v>
      </c>
      <c r="B95" s="131"/>
      <c r="C95" s="131"/>
      <c r="D95" s="131"/>
      <c r="E95" s="131"/>
      <c r="F95" s="131"/>
      <c r="G95" s="131"/>
      <c r="H95" s="131"/>
      <c r="I95" s="131"/>
      <c r="J95" s="131"/>
      <c r="K95" s="131"/>
      <c r="L95" s="131"/>
      <c r="M95" s="131"/>
      <c r="N95" s="131"/>
      <c r="O95" s="131"/>
      <c r="P95" s="131"/>
      <c r="Q95" s="131"/>
      <c r="R95" s="131"/>
      <c r="S95" s="131"/>
      <c r="T95" s="131"/>
      <c r="U95" s="131"/>
      <c r="V95" s="131"/>
    </row>
    <row r="96" spans="1:22" ht="68.400000000000006" x14ac:dyDescent="0.25">
      <c r="A96" s="132">
        <v>34</v>
      </c>
      <c r="B96" s="133">
        <v>34</v>
      </c>
      <c r="C96" s="134" t="s">
        <v>228</v>
      </c>
      <c r="D96" s="135" t="s">
        <v>178</v>
      </c>
      <c r="E96" s="136">
        <v>2250.2399999999998</v>
      </c>
      <c r="F96" s="137" t="s">
        <v>229</v>
      </c>
      <c r="G96" s="136" t="s">
        <v>230</v>
      </c>
      <c r="H96" s="136" t="s">
        <v>231</v>
      </c>
      <c r="I96" s="136" t="s">
        <v>232</v>
      </c>
      <c r="J96" s="136"/>
      <c r="K96" s="136" t="s">
        <v>233</v>
      </c>
      <c r="L96" s="137" t="s">
        <v>234</v>
      </c>
      <c r="M96" s="137"/>
      <c r="N96" s="137" t="s">
        <v>81</v>
      </c>
      <c r="O96" s="137"/>
      <c r="P96" s="137"/>
      <c r="Q96" s="137"/>
      <c r="R96" s="137"/>
      <c r="S96" s="137"/>
      <c r="T96" s="137"/>
      <c r="U96" s="137"/>
      <c r="V96" s="137"/>
    </row>
    <row r="97" spans="1:22" ht="68.400000000000006" x14ac:dyDescent="0.25">
      <c r="A97" s="132">
        <v>35</v>
      </c>
      <c r="B97" s="133">
        <v>35</v>
      </c>
      <c r="C97" s="134" t="s">
        <v>177</v>
      </c>
      <c r="D97" s="135" t="s">
        <v>178</v>
      </c>
      <c r="E97" s="136">
        <v>1010.59</v>
      </c>
      <c r="F97" s="137" t="s">
        <v>179</v>
      </c>
      <c r="G97" s="136">
        <v>5.16</v>
      </c>
      <c r="H97" s="136" t="s">
        <v>180</v>
      </c>
      <c r="I97" s="136" t="s">
        <v>181</v>
      </c>
      <c r="J97" s="136"/>
      <c r="K97" s="136" t="s">
        <v>182</v>
      </c>
      <c r="L97" s="137" t="s">
        <v>183</v>
      </c>
      <c r="M97" s="137"/>
      <c r="N97" s="137" t="s">
        <v>81</v>
      </c>
      <c r="O97" s="137"/>
      <c r="P97" s="137"/>
      <c r="Q97" s="137"/>
      <c r="R97" s="137"/>
      <c r="S97" s="137"/>
      <c r="T97" s="137"/>
      <c r="U97" s="137"/>
      <c r="V97" s="137"/>
    </row>
    <row r="98" spans="1:22" ht="45.6" x14ac:dyDescent="0.25">
      <c r="A98" s="132">
        <v>36</v>
      </c>
      <c r="B98" s="133">
        <v>36</v>
      </c>
      <c r="C98" s="134" t="s">
        <v>235</v>
      </c>
      <c r="D98" s="135" t="s">
        <v>91</v>
      </c>
      <c r="E98" s="136">
        <v>21.1</v>
      </c>
      <c r="F98" s="137" t="s">
        <v>236</v>
      </c>
      <c r="G98" s="136"/>
      <c r="H98" s="136">
        <v>21</v>
      </c>
      <c r="I98" s="136" t="s">
        <v>237</v>
      </c>
      <c r="J98" s="136"/>
      <c r="K98" s="136">
        <v>130</v>
      </c>
      <c r="L98" s="137" t="s">
        <v>238</v>
      </c>
      <c r="M98" s="137"/>
      <c r="N98" s="137" t="s">
        <v>95</v>
      </c>
      <c r="O98" s="137"/>
      <c r="P98" s="137"/>
      <c r="Q98" s="137"/>
      <c r="R98" s="137"/>
      <c r="S98" s="137"/>
      <c r="T98" s="137"/>
      <c r="U98" s="137"/>
      <c r="V98" s="137"/>
    </row>
    <row r="99" spans="1:22" ht="18.45" customHeight="1" x14ac:dyDescent="0.25">
      <c r="A99" s="130" t="s">
        <v>239</v>
      </c>
      <c r="B99" s="131"/>
      <c r="C99" s="131"/>
      <c r="D99" s="131"/>
      <c r="E99" s="131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131"/>
      <c r="V99" s="131"/>
    </row>
    <row r="100" spans="1:22" ht="136.80000000000001" x14ac:dyDescent="0.25">
      <c r="A100" s="138">
        <v>37</v>
      </c>
      <c r="B100" s="139">
        <v>37</v>
      </c>
      <c r="C100" s="140" t="s">
        <v>240</v>
      </c>
      <c r="D100" s="141" t="s">
        <v>241</v>
      </c>
      <c r="E100" s="142">
        <v>5848.98</v>
      </c>
      <c r="F100" s="143" t="s">
        <v>242</v>
      </c>
      <c r="G100" s="142" t="s">
        <v>243</v>
      </c>
      <c r="H100" s="142" t="s">
        <v>244</v>
      </c>
      <c r="I100" s="142" t="s">
        <v>245</v>
      </c>
      <c r="J100" s="142">
        <v>2</v>
      </c>
      <c r="K100" s="142" t="s">
        <v>246</v>
      </c>
      <c r="L100" s="143" t="s">
        <v>247</v>
      </c>
      <c r="M100" s="143"/>
      <c r="N100" s="143" t="s">
        <v>81</v>
      </c>
      <c r="O100" s="143"/>
      <c r="P100" s="143"/>
      <c r="Q100" s="143"/>
      <c r="R100" s="143"/>
      <c r="S100" s="143"/>
      <c r="T100" s="143"/>
      <c r="U100" s="143"/>
      <c r="V100" s="143" t="s">
        <v>248</v>
      </c>
    </row>
    <row r="101" spans="1:22" ht="19.350000000000001" customHeight="1" x14ac:dyDescent="0.25">
      <c r="A101" s="128" t="s">
        <v>249</v>
      </c>
      <c r="B101" s="129"/>
      <c r="C101" s="129"/>
      <c r="D101" s="129"/>
      <c r="E101" s="129"/>
      <c r="F101" s="129"/>
      <c r="G101" s="129"/>
      <c r="H101" s="129"/>
      <c r="I101" s="129"/>
      <c r="J101" s="129"/>
      <c r="K101" s="129"/>
      <c r="L101" s="129"/>
      <c r="M101" s="129"/>
      <c r="N101" s="129"/>
      <c r="O101" s="129"/>
      <c r="P101" s="129"/>
      <c r="Q101" s="129"/>
      <c r="R101" s="129"/>
      <c r="S101" s="129"/>
      <c r="T101" s="129"/>
      <c r="U101" s="129"/>
      <c r="V101" s="129"/>
    </row>
    <row r="102" spans="1:22" ht="68.400000000000006" x14ac:dyDescent="0.25">
      <c r="A102" s="132">
        <v>38</v>
      </c>
      <c r="B102" s="133">
        <v>38</v>
      </c>
      <c r="C102" s="134" t="s">
        <v>250</v>
      </c>
      <c r="D102" s="135" t="s">
        <v>251</v>
      </c>
      <c r="E102" s="136">
        <v>5.36</v>
      </c>
      <c r="F102" s="137">
        <v>2.16</v>
      </c>
      <c r="G102" s="136" t="s">
        <v>252</v>
      </c>
      <c r="H102" s="136" t="s">
        <v>253</v>
      </c>
      <c r="I102" s="136">
        <v>216</v>
      </c>
      <c r="J102" s="136" t="s">
        <v>254</v>
      </c>
      <c r="K102" s="136" t="s">
        <v>255</v>
      </c>
      <c r="L102" s="137">
        <v>2377</v>
      </c>
      <c r="M102" s="137"/>
      <c r="N102" s="137" t="s">
        <v>81</v>
      </c>
      <c r="O102" s="137"/>
      <c r="P102" s="137"/>
      <c r="Q102" s="137"/>
      <c r="R102" s="137"/>
      <c r="S102" s="137"/>
      <c r="T102" s="137"/>
      <c r="U102" s="137"/>
      <c r="V102" s="137" t="s">
        <v>256</v>
      </c>
    </row>
    <row r="103" spans="1:22" ht="34.200000000000003" x14ac:dyDescent="0.25">
      <c r="A103" s="138">
        <v>39</v>
      </c>
      <c r="B103" s="139">
        <v>39</v>
      </c>
      <c r="C103" s="140" t="s">
        <v>257</v>
      </c>
      <c r="D103" s="141" t="s">
        <v>258</v>
      </c>
      <c r="E103" s="142">
        <v>11011</v>
      </c>
      <c r="F103" s="143" t="s">
        <v>259</v>
      </c>
      <c r="G103" s="142"/>
      <c r="H103" s="142">
        <v>110</v>
      </c>
      <c r="I103" s="142" t="s">
        <v>169</v>
      </c>
      <c r="J103" s="142"/>
      <c r="K103" s="142">
        <v>31</v>
      </c>
      <c r="L103" s="143" t="s">
        <v>260</v>
      </c>
      <c r="M103" s="143"/>
      <c r="N103" s="143" t="s">
        <v>95</v>
      </c>
      <c r="O103" s="143"/>
      <c r="P103" s="143"/>
      <c r="Q103" s="143"/>
      <c r="R103" s="143"/>
      <c r="S103" s="143"/>
      <c r="T103" s="143"/>
      <c r="U103" s="143"/>
      <c r="V103" s="143"/>
    </row>
    <row r="104" spans="1:22" ht="19.350000000000001" customHeight="1" x14ac:dyDescent="0.25">
      <c r="A104" s="128" t="s">
        <v>261</v>
      </c>
      <c r="B104" s="129"/>
      <c r="C104" s="129"/>
      <c r="D104" s="129"/>
      <c r="E104" s="129"/>
      <c r="F104" s="129"/>
      <c r="G104" s="129"/>
      <c r="H104" s="129"/>
      <c r="I104" s="129"/>
      <c r="J104" s="129"/>
      <c r="K104" s="129"/>
      <c r="L104" s="129"/>
      <c r="M104" s="129"/>
      <c r="N104" s="129"/>
      <c r="O104" s="129"/>
      <c r="P104" s="129"/>
      <c r="Q104" s="129"/>
      <c r="R104" s="129"/>
      <c r="S104" s="129"/>
      <c r="T104" s="129"/>
      <c r="U104" s="129"/>
      <c r="V104" s="129"/>
    </row>
    <row r="105" spans="1:22" ht="18.45" customHeight="1" x14ac:dyDescent="0.25">
      <c r="A105" s="130" t="s">
        <v>262</v>
      </c>
      <c r="B105" s="131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</row>
    <row r="106" spans="1:22" ht="68.400000000000006" x14ac:dyDescent="0.25">
      <c r="A106" s="132">
        <v>40</v>
      </c>
      <c r="B106" s="133">
        <v>40</v>
      </c>
      <c r="C106" s="134" t="s">
        <v>228</v>
      </c>
      <c r="D106" s="135" t="s">
        <v>207</v>
      </c>
      <c r="E106" s="136">
        <v>2250.2399999999998</v>
      </c>
      <c r="F106" s="137" t="s">
        <v>229</v>
      </c>
      <c r="G106" s="136" t="s">
        <v>230</v>
      </c>
      <c r="H106" s="136" t="s">
        <v>263</v>
      </c>
      <c r="I106" s="136" t="s">
        <v>264</v>
      </c>
      <c r="J106" s="136"/>
      <c r="K106" s="136" t="s">
        <v>265</v>
      </c>
      <c r="L106" s="137" t="s">
        <v>266</v>
      </c>
      <c r="M106" s="137"/>
      <c r="N106" s="137" t="s">
        <v>81</v>
      </c>
      <c r="O106" s="137"/>
      <c r="P106" s="137"/>
      <c r="Q106" s="137"/>
      <c r="R106" s="137"/>
      <c r="S106" s="137"/>
      <c r="T106" s="137"/>
      <c r="U106" s="137"/>
      <c r="V106" s="137"/>
    </row>
    <row r="107" spans="1:22" ht="18.45" customHeight="1" x14ac:dyDescent="0.25">
      <c r="A107" s="130" t="s">
        <v>267</v>
      </c>
      <c r="B107" s="131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</row>
    <row r="108" spans="1:22" ht="68.400000000000006" x14ac:dyDescent="0.25">
      <c r="A108" s="132">
        <v>41</v>
      </c>
      <c r="B108" s="133">
        <v>41</v>
      </c>
      <c r="C108" s="134" t="s">
        <v>228</v>
      </c>
      <c r="D108" s="135" t="s">
        <v>162</v>
      </c>
      <c r="E108" s="136">
        <v>2250.2399999999998</v>
      </c>
      <c r="F108" s="137" t="s">
        <v>229</v>
      </c>
      <c r="G108" s="136" t="s">
        <v>230</v>
      </c>
      <c r="H108" s="136" t="s">
        <v>268</v>
      </c>
      <c r="I108" s="136" t="s">
        <v>269</v>
      </c>
      <c r="J108" s="136"/>
      <c r="K108" s="136" t="s">
        <v>270</v>
      </c>
      <c r="L108" s="137" t="s">
        <v>271</v>
      </c>
      <c r="M108" s="137"/>
      <c r="N108" s="137" t="s">
        <v>81</v>
      </c>
      <c r="O108" s="137"/>
      <c r="P108" s="137"/>
      <c r="Q108" s="137"/>
      <c r="R108" s="137"/>
      <c r="S108" s="137"/>
      <c r="T108" s="137"/>
      <c r="U108" s="137"/>
      <c r="V108" s="137"/>
    </row>
    <row r="109" spans="1:22" ht="68.400000000000006" x14ac:dyDescent="0.25">
      <c r="A109" s="132">
        <v>42</v>
      </c>
      <c r="B109" s="133">
        <v>42</v>
      </c>
      <c r="C109" s="134" t="s">
        <v>224</v>
      </c>
      <c r="D109" s="135" t="s">
        <v>272</v>
      </c>
      <c r="E109" s="136">
        <v>3.95</v>
      </c>
      <c r="F109" s="137">
        <v>3.95</v>
      </c>
      <c r="G109" s="136"/>
      <c r="H109" s="136" t="s">
        <v>273</v>
      </c>
      <c r="I109" s="136">
        <v>2</v>
      </c>
      <c r="J109" s="136"/>
      <c r="K109" s="136" t="s">
        <v>274</v>
      </c>
      <c r="L109" s="137">
        <v>20</v>
      </c>
      <c r="M109" s="137"/>
      <c r="N109" s="137" t="s">
        <v>81</v>
      </c>
      <c r="O109" s="137"/>
      <c r="P109" s="137"/>
      <c r="Q109" s="137"/>
      <c r="R109" s="137"/>
      <c r="S109" s="137"/>
      <c r="T109" s="137"/>
      <c r="U109" s="137"/>
      <c r="V109" s="137"/>
    </row>
    <row r="110" spans="1:22" ht="18.45" customHeight="1" x14ac:dyDescent="0.25">
      <c r="A110" s="130" t="s">
        <v>262</v>
      </c>
      <c r="B110" s="131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</row>
    <row r="111" spans="1:22" ht="68.400000000000006" x14ac:dyDescent="0.25">
      <c r="A111" s="138">
        <v>43</v>
      </c>
      <c r="B111" s="139">
        <v>43</v>
      </c>
      <c r="C111" s="140" t="s">
        <v>224</v>
      </c>
      <c r="D111" s="141" t="s">
        <v>272</v>
      </c>
      <c r="E111" s="142">
        <v>3.95</v>
      </c>
      <c r="F111" s="143">
        <v>3.95</v>
      </c>
      <c r="G111" s="142"/>
      <c r="H111" s="142" t="s">
        <v>273</v>
      </c>
      <c r="I111" s="142">
        <v>2</v>
      </c>
      <c r="J111" s="142"/>
      <c r="K111" s="142" t="s">
        <v>274</v>
      </c>
      <c r="L111" s="143">
        <v>20</v>
      </c>
      <c r="M111" s="143"/>
      <c r="N111" s="143" t="s">
        <v>81</v>
      </c>
      <c r="O111" s="143"/>
      <c r="P111" s="143"/>
      <c r="Q111" s="143"/>
      <c r="R111" s="143"/>
      <c r="S111" s="143"/>
      <c r="T111" s="143"/>
      <c r="U111" s="143"/>
      <c r="V111" s="143"/>
    </row>
    <row r="112" spans="1:22" ht="19.350000000000001" customHeight="1" x14ac:dyDescent="0.25">
      <c r="A112" s="128" t="s">
        <v>275</v>
      </c>
      <c r="B112" s="129"/>
      <c r="C112" s="129"/>
      <c r="D112" s="129"/>
      <c r="E112" s="129"/>
      <c r="F112" s="129"/>
      <c r="G112" s="129"/>
      <c r="H112" s="129"/>
      <c r="I112" s="129"/>
      <c r="J112" s="129"/>
      <c r="K112" s="129"/>
      <c r="L112" s="129"/>
      <c r="M112" s="129"/>
      <c r="N112" s="129"/>
      <c r="O112" s="129"/>
      <c r="P112" s="129"/>
      <c r="Q112" s="129"/>
      <c r="R112" s="129"/>
      <c r="S112" s="129"/>
      <c r="T112" s="129"/>
      <c r="U112" s="129"/>
      <c r="V112" s="129"/>
    </row>
    <row r="113" spans="1:22" ht="18.45" customHeight="1" x14ac:dyDescent="0.25">
      <c r="A113" s="130" t="s">
        <v>122</v>
      </c>
      <c r="B113" s="131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</row>
    <row r="114" spans="1:22" ht="68.400000000000006" x14ac:dyDescent="0.25">
      <c r="A114" s="138">
        <v>44</v>
      </c>
      <c r="B114" s="139">
        <v>44</v>
      </c>
      <c r="C114" s="140" t="s">
        <v>276</v>
      </c>
      <c r="D114" s="141" t="s">
        <v>178</v>
      </c>
      <c r="E114" s="142">
        <v>4104.3</v>
      </c>
      <c r="F114" s="143" t="s">
        <v>277</v>
      </c>
      <c r="G114" s="142">
        <v>1.03</v>
      </c>
      <c r="H114" s="142" t="s">
        <v>278</v>
      </c>
      <c r="I114" s="142" t="s">
        <v>279</v>
      </c>
      <c r="J114" s="142"/>
      <c r="K114" s="142" t="s">
        <v>280</v>
      </c>
      <c r="L114" s="143" t="s">
        <v>281</v>
      </c>
      <c r="M114" s="143"/>
      <c r="N114" s="143" t="s">
        <v>81</v>
      </c>
      <c r="O114" s="143"/>
      <c r="P114" s="143"/>
      <c r="Q114" s="143"/>
      <c r="R114" s="143"/>
      <c r="S114" s="143"/>
      <c r="T114" s="143"/>
      <c r="U114" s="143"/>
      <c r="V114" s="143"/>
    </row>
    <row r="115" spans="1:22" ht="19.350000000000001" customHeight="1" x14ac:dyDescent="0.25">
      <c r="A115" s="128" t="s">
        <v>282</v>
      </c>
      <c r="B115" s="129"/>
      <c r="C115" s="129"/>
      <c r="D115" s="129"/>
      <c r="E115" s="129"/>
      <c r="F115" s="129"/>
      <c r="G115" s="129"/>
      <c r="H115" s="129"/>
      <c r="I115" s="129"/>
      <c r="J115" s="129"/>
      <c r="K115" s="129"/>
      <c r="L115" s="129"/>
      <c r="M115" s="129"/>
      <c r="N115" s="129"/>
      <c r="O115" s="129"/>
      <c r="P115" s="129"/>
      <c r="Q115" s="129"/>
      <c r="R115" s="129"/>
      <c r="S115" s="129"/>
      <c r="T115" s="129"/>
      <c r="U115" s="129"/>
      <c r="V115" s="129"/>
    </row>
    <row r="116" spans="1:22" ht="79.8" x14ac:dyDescent="0.25">
      <c r="A116" s="132">
        <v>45</v>
      </c>
      <c r="B116" s="133">
        <v>45</v>
      </c>
      <c r="C116" s="134" t="s">
        <v>283</v>
      </c>
      <c r="D116" s="135" t="s">
        <v>284</v>
      </c>
      <c r="E116" s="136">
        <v>1078.74</v>
      </c>
      <c r="F116" s="137" t="s">
        <v>285</v>
      </c>
      <c r="G116" s="136">
        <v>195.41</v>
      </c>
      <c r="H116" s="136" t="s">
        <v>286</v>
      </c>
      <c r="I116" s="136">
        <v>1</v>
      </c>
      <c r="J116" s="136"/>
      <c r="K116" s="136" t="s">
        <v>287</v>
      </c>
      <c r="L116" s="137">
        <v>4</v>
      </c>
      <c r="M116" s="137"/>
      <c r="N116" s="137" t="s">
        <v>81</v>
      </c>
      <c r="O116" s="137"/>
      <c r="P116" s="137"/>
      <c r="Q116" s="137"/>
      <c r="R116" s="137"/>
      <c r="S116" s="137"/>
      <c r="T116" s="137"/>
      <c r="U116" s="137"/>
      <c r="V116" s="137">
        <v>1</v>
      </c>
    </row>
    <row r="117" spans="1:22" ht="34.200000000000003" x14ac:dyDescent="0.25">
      <c r="A117" s="132">
        <v>46</v>
      </c>
      <c r="B117" s="133">
        <v>46</v>
      </c>
      <c r="C117" s="134" t="s">
        <v>118</v>
      </c>
      <c r="D117" s="135" t="s">
        <v>128</v>
      </c>
      <c r="E117" s="136">
        <v>26.3</v>
      </c>
      <c r="F117" s="137" t="s">
        <v>120</v>
      </c>
      <c r="G117" s="136"/>
      <c r="H117" s="136">
        <v>13</v>
      </c>
      <c r="I117" s="136" t="s">
        <v>129</v>
      </c>
      <c r="J117" s="136"/>
      <c r="K117" s="136">
        <v>60</v>
      </c>
      <c r="L117" s="137" t="s">
        <v>109</v>
      </c>
      <c r="M117" s="137"/>
      <c r="N117" s="137" t="s">
        <v>95</v>
      </c>
      <c r="O117" s="137"/>
      <c r="P117" s="137"/>
      <c r="Q117" s="137"/>
      <c r="R117" s="137"/>
      <c r="S117" s="137"/>
      <c r="T117" s="137"/>
      <c r="U117" s="137"/>
      <c r="V117" s="137"/>
    </row>
    <row r="118" spans="1:22" ht="34.200000000000003" x14ac:dyDescent="0.25">
      <c r="A118" s="132">
        <v>47</v>
      </c>
      <c r="B118" s="133">
        <v>47</v>
      </c>
      <c r="C118" s="134" t="s">
        <v>288</v>
      </c>
      <c r="D118" s="135" t="s">
        <v>289</v>
      </c>
      <c r="E118" s="136">
        <v>12.12</v>
      </c>
      <c r="F118" s="137" t="s">
        <v>290</v>
      </c>
      <c r="G118" s="136"/>
      <c r="H118" s="136">
        <v>2</v>
      </c>
      <c r="I118" s="136" t="s">
        <v>291</v>
      </c>
      <c r="J118" s="136"/>
      <c r="K118" s="136">
        <v>9</v>
      </c>
      <c r="L118" s="137" t="s">
        <v>292</v>
      </c>
      <c r="M118" s="137"/>
      <c r="N118" s="137" t="s">
        <v>95</v>
      </c>
      <c r="O118" s="137"/>
      <c r="P118" s="137"/>
      <c r="Q118" s="137"/>
      <c r="R118" s="137"/>
      <c r="S118" s="137"/>
      <c r="T118" s="137"/>
      <c r="U118" s="137"/>
      <c r="V118" s="137"/>
    </row>
    <row r="119" spans="1:22" ht="18.45" customHeight="1" x14ac:dyDescent="0.25">
      <c r="A119" s="130" t="s">
        <v>293</v>
      </c>
      <c r="B119" s="131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</row>
    <row r="120" spans="1:22" ht="57" x14ac:dyDescent="0.25">
      <c r="A120" s="132">
        <v>48</v>
      </c>
      <c r="B120" s="133">
        <v>48</v>
      </c>
      <c r="C120" s="134" t="s">
        <v>294</v>
      </c>
      <c r="D120" s="135" t="s">
        <v>295</v>
      </c>
      <c r="E120" s="136">
        <v>15810.14</v>
      </c>
      <c r="F120" s="137" t="s">
        <v>113</v>
      </c>
      <c r="G120" s="136">
        <v>195.41</v>
      </c>
      <c r="H120" s="136" t="s">
        <v>296</v>
      </c>
      <c r="I120" s="136" t="s">
        <v>297</v>
      </c>
      <c r="J120" s="136"/>
      <c r="K120" s="136" t="s">
        <v>298</v>
      </c>
      <c r="L120" s="137" t="s">
        <v>299</v>
      </c>
      <c r="M120" s="137"/>
      <c r="N120" s="137" t="s">
        <v>81</v>
      </c>
      <c r="O120" s="137"/>
      <c r="P120" s="137"/>
      <c r="Q120" s="137"/>
      <c r="R120" s="137"/>
      <c r="S120" s="137"/>
      <c r="T120" s="137"/>
      <c r="U120" s="137"/>
      <c r="V120" s="137">
        <v>1</v>
      </c>
    </row>
    <row r="121" spans="1:22" ht="34.200000000000003" x14ac:dyDescent="0.25">
      <c r="A121" s="132">
        <v>49</v>
      </c>
      <c r="B121" s="133">
        <v>49</v>
      </c>
      <c r="C121" s="134" t="s">
        <v>118</v>
      </c>
      <c r="D121" s="135" t="s">
        <v>300</v>
      </c>
      <c r="E121" s="136">
        <v>26.3</v>
      </c>
      <c r="F121" s="137" t="s">
        <v>120</v>
      </c>
      <c r="G121" s="136"/>
      <c r="H121" s="136">
        <v>8</v>
      </c>
      <c r="I121" s="136" t="s">
        <v>301</v>
      </c>
      <c r="J121" s="136"/>
      <c r="K121" s="136">
        <v>36</v>
      </c>
      <c r="L121" s="137" t="s">
        <v>172</v>
      </c>
      <c r="M121" s="137"/>
      <c r="N121" s="137" t="s">
        <v>95</v>
      </c>
      <c r="O121" s="137"/>
      <c r="P121" s="137"/>
      <c r="Q121" s="137"/>
      <c r="R121" s="137"/>
      <c r="S121" s="137"/>
      <c r="T121" s="137"/>
      <c r="U121" s="137"/>
      <c r="V121" s="137"/>
    </row>
    <row r="122" spans="1:22" ht="18.45" customHeight="1" x14ac:dyDescent="0.25">
      <c r="A122" s="130" t="s">
        <v>302</v>
      </c>
      <c r="B122" s="131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</row>
    <row r="123" spans="1:22" ht="79.8" x14ac:dyDescent="0.25">
      <c r="A123" s="132">
        <v>50</v>
      </c>
      <c r="B123" s="133">
        <v>50</v>
      </c>
      <c r="C123" s="134" t="s">
        <v>303</v>
      </c>
      <c r="D123" s="135" t="s">
        <v>178</v>
      </c>
      <c r="E123" s="136">
        <v>2601.41</v>
      </c>
      <c r="F123" s="137" t="s">
        <v>304</v>
      </c>
      <c r="G123" s="136" t="s">
        <v>305</v>
      </c>
      <c r="H123" s="136" t="s">
        <v>306</v>
      </c>
      <c r="I123" s="136" t="s">
        <v>307</v>
      </c>
      <c r="J123" s="136"/>
      <c r="K123" s="136" t="s">
        <v>308</v>
      </c>
      <c r="L123" s="137" t="s">
        <v>309</v>
      </c>
      <c r="M123" s="137"/>
      <c r="N123" s="137" t="s">
        <v>81</v>
      </c>
      <c r="O123" s="137"/>
      <c r="P123" s="137"/>
      <c r="Q123" s="137"/>
      <c r="R123" s="137"/>
      <c r="S123" s="137"/>
      <c r="T123" s="137"/>
      <c r="U123" s="137"/>
      <c r="V123" s="137"/>
    </row>
    <row r="124" spans="1:22" ht="18.45" customHeight="1" x14ac:dyDescent="0.25">
      <c r="A124" s="130" t="s">
        <v>176</v>
      </c>
      <c r="B124" s="131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</row>
    <row r="125" spans="1:22" ht="57" x14ac:dyDescent="0.25">
      <c r="A125" s="132">
        <v>51</v>
      </c>
      <c r="B125" s="133">
        <v>51</v>
      </c>
      <c r="C125" s="134" t="s">
        <v>154</v>
      </c>
      <c r="D125" s="135" t="s">
        <v>189</v>
      </c>
      <c r="E125" s="136">
        <v>508.07</v>
      </c>
      <c r="F125" s="137" t="s">
        <v>156</v>
      </c>
      <c r="G125" s="136">
        <v>1.03</v>
      </c>
      <c r="H125" s="136" t="s">
        <v>310</v>
      </c>
      <c r="I125" s="136" t="s">
        <v>311</v>
      </c>
      <c r="J125" s="136"/>
      <c r="K125" s="136" t="s">
        <v>312</v>
      </c>
      <c r="L125" s="137" t="s">
        <v>313</v>
      </c>
      <c r="M125" s="137"/>
      <c r="N125" s="137" t="s">
        <v>81</v>
      </c>
      <c r="O125" s="137"/>
      <c r="P125" s="137"/>
      <c r="Q125" s="137"/>
      <c r="R125" s="137"/>
      <c r="S125" s="137"/>
      <c r="T125" s="137"/>
      <c r="U125" s="137"/>
      <c r="V125" s="137">
        <v>1</v>
      </c>
    </row>
    <row r="126" spans="1:22" ht="18.45" customHeight="1" x14ac:dyDescent="0.25">
      <c r="A126" s="130" t="s">
        <v>262</v>
      </c>
      <c r="B126" s="131"/>
      <c r="C126" s="131"/>
      <c r="D126" s="131"/>
      <c r="E126" s="131"/>
      <c r="F126" s="131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</row>
    <row r="127" spans="1:22" ht="57" x14ac:dyDescent="0.25">
      <c r="A127" s="138">
        <v>52</v>
      </c>
      <c r="B127" s="139">
        <v>52</v>
      </c>
      <c r="C127" s="140" t="s">
        <v>154</v>
      </c>
      <c r="D127" s="141" t="s">
        <v>314</v>
      </c>
      <c r="E127" s="142">
        <v>508.07</v>
      </c>
      <c r="F127" s="143" t="s">
        <v>156</v>
      </c>
      <c r="G127" s="142">
        <v>1.03</v>
      </c>
      <c r="H127" s="142" t="s">
        <v>315</v>
      </c>
      <c r="I127" s="142" t="s">
        <v>316</v>
      </c>
      <c r="J127" s="142"/>
      <c r="K127" s="142" t="s">
        <v>317</v>
      </c>
      <c r="L127" s="143" t="s">
        <v>318</v>
      </c>
      <c r="M127" s="143"/>
      <c r="N127" s="143" t="s">
        <v>81</v>
      </c>
      <c r="O127" s="143"/>
      <c r="P127" s="143"/>
      <c r="Q127" s="143"/>
      <c r="R127" s="143"/>
      <c r="S127" s="143"/>
      <c r="T127" s="143"/>
      <c r="U127" s="143"/>
      <c r="V127" s="143"/>
    </row>
    <row r="128" spans="1:22" ht="34.200000000000003" x14ac:dyDescent="0.25">
      <c r="A128" s="144" t="s">
        <v>319</v>
      </c>
      <c r="B128" s="145"/>
      <c r="C128" s="145"/>
      <c r="D128" s="145"/>
      <c r="E128" s="145"/>
      <c r="F128" s="145"/>
      <c r="G128" s="145"/>
      <c r="H128" s="146">
        <v>2738</v>
      </c>
      <c r="I128" s="146" t="s">
        <v>320</v>
      </c>
      <c r="J128" s="146" t="s">
        <v>321</v>
      </c>
      <c r="K128" s="146">
        <v>12346</v>
      </c>
      <c r="L128" s="146" t="s">
        <v>322</v>
      </c>
      <c r="M128" s="146"/>
      <c r="N128" s="146"/>
      <c r="O128" s="146"/>
      <c r="P128" s="146"/>
      <c r="Q128" s="146"/>
      <c r="R128" s="146"/>
      <c r="S128" s="146"/>
      <c r="T128" s="146"/>
      <c r="U128" s="146"/>
      <c r="V128" s="146" t="s">
        <v>323</v>
      </c>
    </row>
    <row r="129" spans="1:22" x14ac:dyDescent="0.25">
      <c r="A129" s="144" t="s">
        <v>324</v>
      </c>
      <c r="B129" s="145"/>
      <c r="C129" s="145"/>
      <c r="D129" s="145"/>
      <c r="E129" s="145"/>
      <c r="F129" s="145"/>
      <c r="G129" s="145"/>
      <c r="H129" s="146"/>
      <c r="I129" s="146"/>
      <c r="J129" s="146"/>
      <c r="K129" s="146"/>
      <c r="L129" s="146"/>
      <c r="M129" s="146"/>
      <c r="N129" s="146"/>
      <c r="O129" s="146"/>
      <c r="P129" s="146"/>
      <c r="Q129" s="146"/>
      <c r="R129" s="146"/>
      <c r="S129" s="146"/>
      <c r="T129" s="146"/>
      <c r="U129" s="146"/>
      <c r="V129" s="146"/>
    </row>
    <row r="130" spans="1:22" x14ac:dyDescent="0.25">
      <c r="A130" s="144" t="s">
        <v>325</v>
      </c>
      <c r="B130" s="145"/>
      <c r="C130" s="145"/>
      <c r="D130" s="145"/>
      <c r="E130" s="145"/>
      <c r="F130" s="145"/>
      <c r="G130" s="145"/>
      <c r="H130" s="146">
        <v>532</v>
      </c>
      <c r="I130" s="146"/>
      <c r="J130" s="146"/>
      <c r="K130" s="146">
        <v>5876</v>
      </c>
      <c r="L130" s="146"/>
      <c r="M130" s="146"/>
      <c r="N130" s="146"/>
      <c r="O130" s="146"/>
      <c r="P130" s="146"/>
      <c r="Q130" s="146"/>
      <c r="R130" s="146"/>
      <c r="S130" s="146"/>
      <c r="T130" s="146"/>
      <c r="U130" s="146"/>
      <c r="V130" s="146"/>
    </row>
    <row r="131" spans="1:22" x14ac:dyDescent="0.25">
      <c r="A131" s="144" t="s">
        <v>326</v>
      </c>
      <c r="B131" s="145"/>
      <c r="C131" s="145"/>
      <c r="D131" s="145"/>
      <c r="E131" s="145"/>
      <c r="F131" s="145"/>
      <c r="G131" s="145"/>
      <c r="H131" s="146">
        <v>1892</v>
      </c>
      <c r="I131" s="146"/>
      <c r="J131" s="146"/>
      <c r="K131" s="146">
        <v>4967</v>
      </c>
      <c r="L131" s="146"/>
      <c r="M131" s="146"/>
      <c r="N131" s="146"/>
      <c r="O131" s="146"/>
      <c r="P131" s="146"/>
      <c r="Q131" s="146"/>
      <c r="R131" s="146"/>
      <c r="S131" s="146"/>
      <c r="T131" s="146"/>
      <c r="U131" s="146"/>
      <c r="V131" s="146"/>
    </row>
    <row r="132" spans="1:22" x14ac:dyDescent="0.25">
      <c r="A132" s="144" t="s">
        <v>327</v>
      </c>
      <c r="B132" s="145"/>
      <c r="C132" s="145"/>
      <c r="D132" s="145"/>
      <c r="E132" s="145"/>
      <c r="F132" s="145"/>
      <c r="G132" s="145"/>
      <c r="H132" s="146">
        <v>326</v>
      </c>
      <c r="I132" s="146"/>
      <c r="J132" s="146"/>
      <c r="K132" s="146">
        <v>1639</v>
      </c>
      <c r="L132" s="146"/>
      <c r="M132" s="146"/>
      <c r="N132" s="146"/>
      <c r="O132" s="146"/>
      <c r="P132" s="146"/>
      <c r="Q132" s="146"/>
      <c r="R132" s="146"/>
      <c r="S132" s="146"/>
      <c r="T132" s="146"/>
      <c r="U132" s="146"/>
      <c r="V132" s="146"/>
    </row>
    <row r="133" spans="1:22" x14ac:dyDescent="0.25">
      <c r="A133" s="147" t="s">
        <v>328</v>
      </c>
      <c r="B133" s="148"/>
      <c r="C133" s="148"/>
      <c r="D133" s="148"/>
      <c r="E133" s="148"/>
      <c r="F133" s="148"/>
      <c r="G133" s="148"/>
      <c r="H133" s="149">
        <v>500</v>
      </c>
      <c r="I133" s="149"/>
      <c r="J133" s="149"/>
      <c r="K133" s="149">
        <v>4701</v>
      </c>
      <c r="L133" s="149"/>
      <c r="M133" s="149"/>
      <c r="N133" s="149"/>
      <c r="O133" s="149"/>
      <c r="P133" s="149"/>
      <c r="Q133" s="149"/>
      <c r="R133" s="149"/>
      <c r="S133" s="149"/>
      <c r="T133" s="149"/>
      <c r="U133" s="149"/>
      <c r="V133" s="149"/>
    </row>
    <row r="134" spans="1:22" x14ac:dyDescent="0.25">
      <c r="A134" s="147" t="s">
        <v>329</v>
      </c>
      <c r="B134" s="148"/>
      <c r="C134" s="148"/>
      <c r="D134" s="148"/>
      <c r="E134" s="148"/>
      <c r="F134" s="148"/>
      <c r="G134" s="148"/>
      <c r="H134" s="149">
        <v>320</v>
      </c>
      <c r="I134" s="149"/>
      <c r="J134" s="149"/>
      <c r="K134" s="149">
        <v>2823</v>
      </c>
      <c r="L134" s="149"/>
      <c r="M134" s="149"/>
      <c r="N134" s="149"/>
      <c r="O134" s="149"/>
      <c r="P134" s="149"/>
      <c r="Q134" s="149"/>
      <c r="R134" s="149"/>
      <c r="S134" s="149"/>
      <c r="T134" s="149"/>
      <c r="U134" s="149"/>
      <c r="V134" s="149"/>
    </row>
    <row r="135" spans="1:22" x14ac:dyDescent="0.25">
      <c r="A135" s="147" t="s">
        <v>330</v>
      </c>
      <c r="B135" s="148"/>
      <c r="C135" s="148"/>
      <c r="D135" s="148"/>
      <c r="E135" s="148"/>
      <c r="F135" s="148"/>
      <c r="G135" s="148"/>
      <c r="H135" s="149"/>
      <c r="I135" s="149"/>
      <c r="J135" s="149"/>
      <c r="K135" s="149"/>
      <c r="L135" s="149"/>
      <c r="M135" s="149"/>
      <c r="N135" s="149"/>
      <c r="O135" s="149"/>
      <c r="P135" s="149"/>
      <c r="Q135" s="149"/>
      <c r="R135" s="149"/>
      <c r="S135" s="149"/>
      <c r="T135" s="149"/>
      <c r="U135" s="149"/>
      <c r="V135" s="149"/>
    </row>
    <row r="136" spans="1:22" ht="30" customHeight="1" x14ac:dyDescent="0.25">
      <c r="A136" s="144" t="s">
        <v>331</v>
      </c>
      <c r="B136" s="145"/>
      <c r="C136" s="145"/>
      <c r="D136" s="145"/>
      <c r="E136" s="145"/>
      <c r="F136" s="145"/>
      <c r="G136" s="145"/>
      <c r="H136" s="146">
        <v>2237</v>
      </c>
      <c r="I136" s="146"/>
      <c r="J136" s="146"/>
      <c r="K136" s="146">
        <v>11402</v>
      </c>
      <c r="L136" s="146"/>
      <c r="M136" s="146"/>
      <c r="N136" s="146"/>
      <c r="O136" s="146"/>
      <c r="P136" s="146"/>
      <c r="Q136" s="146"/>
      <c r="R136" s="146"/>
      <c r="S136" s="146"/>
      <c r="T136" s="146"/>
      <c r="U136" s="146"/>
      <c r="V136" s="146"/>
    </row>
    <row r="137" spans="1:22" x14ac:dyDescent="0.25">
      <c r="A137" s="144" t="s">
        <v>332</v>
      </c>
      <c r="B137" s="145"/>
      <c r="C137" s="145"/>
      <c r="D137" s="145"/>
      <c r="E137" s="145"/>
      <c r="F137" s="145"/>
      <c r="G137" s="145"/>
      <c r="H137" s="146">
        <v>158</v>
      </c>
      <c r="I137" s="146"/>
      <c r="J137" s="146"/>
      <c r="K137" s="146">
        <v>687</v>
      </c>
      <c r="L137" s="146"/>
      <c r="M137" s="146"/>
      <c r="N137" s="146"/>
      <c r="O137" s="146"/>
      <c r="P137" s="146"/>
      <c r="Q137" s="146"/>
      <c r="R137" s="146"/>
      <c r="S137" s="146"/>
      <c r="T137" s="146"/>
      <c r="U137" s="146"/>
      <c r="V137" s="146"/>
    </row>
    <row r="138" spans="1:22" ht="30" customHeight="1" x14ac:dyDescent="0.25">
      <c r="A138" s="144" t="s">
        <v>333</v>
      </c>
      <c r="B138" s="145"/>
      <c r="C138" s="145"/>
      <c r="D138" s="145"/>
      <c r="E138" s="145"/>
      <c r="F138" s="145"/>
      <c r="G138" s="145"/>
      <c r="H138" s="146">
        <v>9</v>
      </c>
      <c r="I138" s="146"/>
      <c r="J138" s="146"/>
      <c r="K138" s="146">
        <v>91</v>
      </c>
      <c r="L138" s="146"/>
      <c r="M138" s="146"/>
      <c r="N138" s="146"/>
      <c r="O138" s="146"/>
      <c r="P138" s="146"/>
      <c r="Q138" s="146"/>
      <c r="R138" s="146"/>
      <c r="S138" s="146"/>
      <c r="T138" s="146"/>
      <c r="U138" s="146"/>
      <c r="V138" s="146"/>
    </row>
    <row r="139" spans="1:22" ht="30" customHeight="1" x14ac:dyDescent="0.25">
      <c r="A139" s="144" t="s">
        <v>334</v>
      </c>
      <c r="B139" s="145"/>
      <c r="C139" s="145"/>
      <c r="D139" s="145"/>
      <c r="E139" s="145"/>
      <c r="F139" s="145"/>
      <c r="G139" s="145"/>
      <c r="H139" s="146">
        <v>186</v>
      </c>
      <c r="I139" s="146"/>
      <c r="J139" s="146"/>
      <c r="K139" s="146">
        <v>749</v>
      </c>
      <c r="L139" s="146"/>
      <c r="M139" s="146"/>
      <c r="N139" s="146"/>
      <c r="O139" s="146"/>
      <c r="P139" s="146"/>
      <c r="Q139" s="146"/>
      <c r="R139" s="146"/>
      <c r="S139" s="146"/>
      <c r="T139" s="146"/>
      <c r="U139" s="146"/>
      <c r="V139" s="146"/>
    </row>
    <row r="140" spans="1:22" ht="30" customHeight="1" x14ac:dyDescent="0.25">
      <c r="A140" s="144" t="s">
        <v>335</v>
      </c>
      <c r="B140" s="145"/>
      <c r="C140" s="145"/>
      <c r="D140" s="145"/>
      <c r="E140" s="145"/>
      <c r="F140" s="145"/>
      <c r="G140" s="145"/>
      <c r="H140" s="146">
        <v>968</v>
      </c>
      <c r="I140" s="146"/>
      <c r="J140" s="146"/>
      <c r="K140" s="146">
        <v>6941</v>
      </c>
      <c r="L140" s="146"/>
      <c r="M140" s="146"/>
      <c r="N140" s="146"/>
      <c r="O140" s="146"/>
      <c r="P140" s="146"/>
      <c r="Q140" s="146"/>
      <c r="R140" s="146"/>
      <c r="S140" s="146"/>
      <c r="T140" s="146"/>
      <c r="U140" s="146"/>
      <c r="V140" s="146"/>
    </row>
    <row r="141" spans="1:22" x14ac:dyDescent="0.25">
      <c r="A141" s="144" t="s">
        <v>336</v>
      </c>
      <c r="B141" s="145"/>
      <c r="C141" s="145"/>
      <c r="D141" s="145"/>
      <c r="E141" s="145"/>
      <c r="F141" s="145"/>
      <c r="G141" s="145"/>
      <c r="H141" s="146">
        <v>3558</v>
      </c>
      <c r="I141" s="146"/>
      <c r="J141" s="146"/>
      <c r="K141" s="146">
        <v>19870</v>
      </c>
      <c r="L141" s="146"/>
      <c r="M141" s="146"/>
      <c r="N141" s="146"/>
      <c r="O141" s="146"/>
      <c r="P141" s="146"/>
      <c r="Q141" s="146"/>
      <c r="R141" s="146"/>
      <c r="S141" s="146"/>
      <c r="T141" s="146"/>
      <c r="U141" s="146"/>
      <c r="V141" s="146"/>
    </row>
    <row r="142" spans="1:22" ht="30" customHeight="1" x14ac:dyDescent="0.25">
      <c r="A142" s="144" t="s">
        <v>337</v>
      </c>
      <c r="B142" s="145"/>
      <c r="C142" s="145"/>
      <c r="D142" s="145"/>
      <c r="E142" s="145"/>
      <c r="F142" s="145"/>
      <c r="G142" s="145"/>
      <c r="H142" s="146">
        <v>421.13</v>
      </c>
      <c r="I142" s="146"/>
      <c r="J142" s="146"/>
      <c r="K142" s="146">
        <v>1385.69</v>
      </c>
      <c r="L142" s="146"/>
      <c r="M142" s="146"/>
      <c r="N142" s="146"/>
      <c r="O142" s="146"/>
      <c r="P142" s="146"/>
      <c r="Q142" s="146"/>
      <c r="R142" s="146"/>
      <c r="S142" s="146"/>
      <c r="T142" s="146"/>
      <c r="U142" s="146"/>
      <c r="V142" s="146"/>
    </row>
    <row r="143" spans="1:22" x14ac:dyDescent="0.25">
      <c r="A143" s="147" t="s">
        <v>338</v>
      </c>
      <c r="B143" s="148"/>
      <c r="C143" s="148"/>
      <c r="D143" s="148"/>
      <c r="E143" s="148"/>
      <c r="F143" s="148"/>
      <c r="G143" s="148"/>
      <c r="H143" s="149">
        <v>3979.13</v>
      </c>
      <c r="I143" s="149"/>
      <c r="J143" s="149"/>
      <c r="K143" s="149">
        <v>21255.69</v>
      </c>
      <c r="L143" s="149"/>
      <c r="M143" s="149"/>
      <c r="N143" s="149"/>
      <c r="O143" s="149"/>
      <c r="P143" s="149"/>
      <c r="Q143" s="149"/>
      <c r="R143" s="149"/>
      <c r="S143" s="149"/>
      <c r="T143" s="149"/>
      <c r="U143" s="149"/>
      <c r="V143" s="149"/>
    </row>
    <row r="144" spans="1:22" x14ac:dyDescent="0.25">
      <c r="A144" s="50"/>
      <c r="B144" s="39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</row>
    <row r="145" spans="1:22" x14ac:dyDescent="0.25">
      <c r="A145" s="50"/>
      <c r="B145" s="39"/>
      <c r="C145" s="73" t="s">
        <v>62</v>
      </c>
      <c r="D145" s="48"/>
      <c r="E145" s="48"/>
      <c r="F145" s="48"/>
      <c r="G145" s="48"/>
      <c r="H145" s="74">
        <f>IF(ISBLANK(Y30),"",ROUND(Z30/Y30,2)*100)</f>
        <v>94</v>
      </c>
      <c r="I145" s="48"/>
      <c r="J145" s="48"/>
      <c r="K145" s="74">
        <f>IF(ISBLANK(Y31),"",ROUND(Z31/Y31,2)*100)</f>
        <v>80</v>
      </c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</row>
    <row r="146" spans="1:22" x14ac:dyDescent="0.25">
      <c r="A146" s="50"/>
      <c r="B146" s="39"/>
      <c r="C146" s="73" t="s">
        <v>63</v>
      </c>
      <c r="D146" s="48"/>
      <c r="E146" s="48"/>
      <c r="F146" s="48"/>
      <c r="G146" s="48"/>
      <c r="H146" s="45">
        <f>IF(ISBLANK(Y30),"",ROUND(AA30/Y30,2)*100)</f>
        <v>60</v>
      </c>
      <c r="I146" s="48"/>
      <c r="J146" s="48"/>
      <c r="K146" s="45">
        <f>IF(ISBLANK(Y31),"",ROUND(AA31/Y31,2)*100)</f>
        <v>48</v>
      </c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</row>
    <row r="147" spans="1:22" x14ac:dyDescent="0.25">
      <c r="A147" s="28"/>
      <c r="B147" s="28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</row>
    <row r="148" spans="1:22" x14ac:dyDescent="0.25">
      <c r="B148" s="75" t="s">
        <v>69</v>
      </c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</row>
    <row r="149" spans="1:22" x14ac:dyDescent="0.25">
      <c r="B149" s="3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</row>
    <row r="150" spans="1:22" x14ac:dyDescent="0.25">
      <c r="B150" s="75" t="s">
        <v>70</v>
      </c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</row>
    <row r="151" spans="1:22" x14ac:dyDescent="0.25">
      <c r="B151" s="46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</row>
    <row r="153" spans="1:22" x14ac:dyDescent="0.25">
      <c r="C153" s="49"/>
      <c r="D153" s="49"/>
      <c r="E153" s="49"/>
      <c r="F153" s="49"/>
      <c r="G153" s="49"/>
    </row>
    <row r="154" spans="1:22" x14ac:dyDescent="0.25">
      <c r="C154" s="49"/>
      <c r="D154" s="49"/>
      <c r="E154" s="49"/>
      <c r="F154" s="49"/>
      <c r="G154" s="49"/>
    </row>
    <row r="155" spans="1:22" x14ac:dyDescent="0.25">
      <c r="C155" s="49"/>
      <c r="D155" s="49"/>
      <c r="E155" s="49"/>
      <c r="F155" s="49"/>
      <c r="G155" s="49"/>
    </row>
    <row r="156" spans="1:22" x14ac:dyDescent="0.25">
      <c r="C156" s="49"/>
      <c r="D156" s="49"/>
      <c r="E156" s="49"/>
      <c r="F156" s="49"/>
      <c r="G156" s="49"/>
    </row>
    <row r="157" spans="1:22" x14ac:dyDescent="0.25">
      <c r="C157" s="49"/>
      <c r="D157" s="49"/>
      <c r="E157" s="49"/>
      <c r="F157" s="49"/>
      <c r="G157" s="49"/>
    </row>
    <row r="158" spans="1:22" x14ac:dyDescent="0.25">
      <c r="C158" s="49"/>
      <c r="D158" s="49"/>
      <c r="E158" s="49"/>
      <c r="F158" s="49"/>
      <c r="G158" s="49"/>
    </row>
    <row r="159" spans="1:22" x14ac:dyDescent="0.25">
      <c r="C159" s="49"/>
      <c r="D159" s="49"/>
      <c r="E159" s="49"/>
      <c r="F159" s="49"/>
      <c r="G159" s="49"/>
    </row>
    <row r="160" spans="1:22" x14ac:dyDescent="0.25">
      <c r="C160" s="49"/>
      <c r="D160" s="49"/>
      <c r="E160" s="49"/>
      <c r="F160" s="49"/>
      <c r="G160" s="49"/>
    </row>
    <row r="161" spans="3:7" x14ac:dyDescent="0.25">
      <c r="C161" s="49"/>
      <c r="D161" s="49"/>
      <c r="E161" s="49"/>
      <c r="F161" s="49"/>
      <c r="G161" s="49"/>
    </row>
    <row r="162" spans="3:7" x14ac:dyDescent="0.25">
      <c r="C162" s="49"/>
      <c r="D162" s="49"/>
      <c r="E162" s="49"/>
      <c r="F162" s="49"/>
      <c r="G162" s="49"/>
    </row>
    <row r="163" spans="3:7" x14ac:dyDescent="0.25">
      <c r="C163" s="49"/>
      <c r="D163" s="49"/>
      <c r="E163" s="49"/>
      <c r="F163" s="49"/>
      <c r="G163" s="49"/>
    </row>
    <row r="164" spans="3:7" x14ac:dyDescent="0.25">
      <c r="C164" s="49"/>
      <c r="D164" s="49"/>
      <c r="E164" s="49"/>
      <c r="F164" s="49"/>
      <c r="G164" s="49"/>
    </row>
  </sheetData>
  <mergeCells count="84">
    <mergeCell ref="A140:G140"/>
    <mergeCell ref="A141:G141"/>
    <mergeCell ref="A142:G142"/>
    <mergeCell ref="A143:G143"/>
    <mergeCell ref="A134:G134"/>
    <mergeCell ref="A135:G135"/>
    <mergeCell ref="A136:G136"/>
    <mergeCell ref="A137:G137"/>
    <mergeCell ref="A138:G138"/>
    <mergeCell ref="A139:G139"/>
    <mergeCell ref="A128:G128"/>
    <mergeCell ref="A129:G129"/>
    <mergeCell ref="A130:G130"/>
    <mergeCell ref="A131:G131"/>
    <mergeCell ref="A132:G132"/>
    <mergeCell ref="A133:G133"/>
    <mergeCell ref="A113:V113"/>
    <mergeCell ref="A115:V115"/>
    <mergeCell ref="A119:V119"/>
    <mergeCell ref="A122:V122"/>
    <mergeCell ref="A124:V124"/>
    <mergeCell ref="A126:V126"/>
    <mergeCell ref="A101:V101"/>
    <mergeCell ref="A104:V104"/>
    <mergeCell ref="A105:V105"/>
    <mergeCell ref="A107:V107"/>
    <mergeCell ref="A110:V110"/>
    <mergeCell ref="A112:V112"/>
    <mergeCell ref="A87:V87"/>
    <mergeCell ref="A88:V88"/>
    <mergeCell ref="A92:V92"/>
    <mergeCell ref="A93:V93"/>
    <mergeCell ref="A95:V95"/>
    <mergeCell ref="A99:V99"/>
    <mergeCell ref="A71:V71"/>
    <mergeCell ref="A72:V72"/>
    <mergeCell ref="A74:V74"/>
    <mergeCell ref="A76:V76"/>
    <mergeCell ref="A78:V78"/>
    <mergeCell ref="A82:V82"/>
    <mergeCell ref="A58:V58"/>
    <mergeCell ref="A61:V61"/>
    <mergeCell ref="A62:V62"/>
    <mergeCell ref="A64:V64"/>
    <mergeCell ref="A66:V66"/>
    <mergeCell ref="A67:V67"/>
    <mergeCell ref="A40:V40"/>
    <mergeCell ref="A41:V41"/>
    <mergeCell ref="A48:V48"/>
    <mergeCell ref="A51:V51"/>
    <mergeCell ref="A54:V54"/>
    <mergeCell ref="A55:V55"/>
    <mergeCell ref="A36:B36"/>
    <mergeCell ref="B37:B38"/>
    <mergeCell ref="A37:A38"/>
    <mergeCell ref="H17:I18"/>
    <mergeCell ref="J17:K18"/>
    <mergeCell ref="L17:V17"/>
    <mergeCell ref="H19:I19"/>
    <mergeCell ref="J19:K19"/>
    <mergeCell ref="H31:I31"/>
    <mergeCell ref="K31:L31"/>
    <mergeCell ref="B21:V21"/>
    <mergeCell ref="B22:V22"/>
    <mergeCell ref="B23:V23"/>
    <mergeCell ref="K37:K38"/>
    <mergeCell ref="H36:J36"/>
    <mergeCell ref="H26:J26"/>
    <mergeCell ref="H30:I30"/>
    <mergeCell ref="K27:L27"/>
    <mergeCell ref="K30:L30"/>
    <mergeCell ref="H28:I28"/>
    <mergeCell ref="H29:I29"/>
    <mergeCell ref="K28:L28"/>
    <mergeCell ref="K29:L29"/>
    <mergeCell ref="B24:V24"/>
    <mergeCell ref="K26:V26"/>
    <mergeCell ref="H27:I27"/>
    <mergeCell ref="C36:C38"/>
    <mergeCell ref="D36:D38"/>
    <mergeCell ref="E36:G36"/>
    <mergeCell ref="E37:E38"/>
    <mergeCell ref="K36:V36"/>
    <mergeCell ref="H37:H38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85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489" r:id="rId4" name="Button 129">
              <controlPr defaultSize="0" print="0" autoFill="0" autoPict="0" macro="[0]!Лист1.AddGIR">
                <anchor moveWithCells="1" sizeWithCells="1">
                  <from>
                    <xdr:col>0</xdr:col>
                    <xdr:colOff>251460</xdr:colOff>
                    <xdr:row>29</xdr:row>
                    <xdr:rowOff>45720</xdr:rowOff>
                  </from>
                  <to>
                    <xdr:col>2</xdr:col>
                    <xdr:colOff>891540</xdr:colOff>
                    <xdr:row>31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8">
    <pageSetUpPr fitToPage="1"/>
  </sheetPr>
  <dimension ref="A2:W107"/>
  <sheetViews>
    <sheetView showGridLines="0" topLeftCell="A6" zoomScaleNormal="100" workbookViewId="0">
      <selection activeCell="A27" sqref="A27:A29"/>
    </sheetView>
  </sheetViews>
  <sheetFormatPr defaultColWidth="9.109375" defaultRowHeight="13.2" x14ac:dyDescent="0.25"/>
  <cols>
    <col min="1" max="1" width="6" style="24" customWidth="1"/>
    <col min="2" max="2" width="16" style="24" customWidth="1"/>
    <col min="3" max="3" width="33.5546875" style="24" customWidth="1"/>
    <col min="4" max="6" width="11.5546875" style="24" customWidth="1"/>
    <col min="7" max="7" width="12.6640625" style="24" customWidth="1"/>
    <col min="8" max="10" width="11.5546875" style="24" customWidth="1"/>
    <col min="11" max="11" width="12.6640625" style="24" customWidth="1"/>
    <col min="12" max="12" width="12.6640625" style="24" hidden="1" customWidth="1"/>
    <col min="13" max="13" width="11.33203125" style="24" customWidth="1"/>
    <col min="14" max="14" width="15.33203125" style="24" customWidth="1"/>
    <col min="15" max="16" width="9.109375" style="24" hidden="1" customWidth="1"/>
    <col min="17" max="16384" width="9.109375" style="24"/>
  </cols>
  <sheetData>
    <row r="2" spans="1:23" s="25" customFormat="1" x14ac:dyDescent="0.25">
      <c r="A2" s="30" t="s">
        <v>339</v>
      </c>
      <c r="B2" s="29"/>
      <c r="C2" s="29"/>
      <c r="D2" s="29"/>
      <c r="L2" s="52"/>
    </row>
    <row r="3" spans="1:23" s="25" customFormat="1" x14ac:dyDescent="0.25">
      <c r="A3" s="28"/>
      <c r="B3" s="29"/>
      <c r="C3" s="29"/>
      <c r="D3" s="29"/>
      <c r="L3" s="52"/>
    </row>
    <row r="4" spans="1:23" s="25" customFormat="1" x14ac:dyDescent="0.25">
      <c r="A4" s="30" t="s">
        <v>2</v>
      </c>
      <c r="B4" s="29"/>
      <c r="C4" s="29"/>
      <c r="D4" s="29"/>
      <c r="L4" s="52"/>
    </row>
    <row r="5" spans="1:23" s="25" customFormat="1" ht="13.8" x14ac:dyDescent="0.25">
      <c r="A5" s="123" t="s">
        <v>36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53"/>
      <c r="P5" s="53"/>
      <c r="Q5" s="53"/>
      <c r="R5" s="53"/>
      <c r="S5" s="53"/>
      <c r="T5" s="53"/>
      <c r="U5" s="53"/>
      <c r="V5" s="53"/>
      <c r="W5" s="53"/>
    </row>
    <row r="6" spans="1:23" s="25" customFormat="1" ht="11.4" x14ac:dyDescent="0.2">
      <c r="A6" s="93" t="s">
        <v>33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51"/>
      <c r="P6" s="51"/>
      <c r="Q6" s="51"/>
      <c r="R6" s="51"/>
      <c r="S6" s="51"/>
      <c r="T6" s="51"/>
      <c r="U6" s="51"/>
      <c r="V6" s="51"/>
      <c r="W6" s="51"/>
    </row>
    <row r="7" spans="1:23" s="25" customFormat="1" ht="11.4" x14ac:dyDescent="0.2">
      <c r="A7" s="93" t="s">
        <v>68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51"/>
      <c r="P7" s="51"/>
      <c r="Q7" s="51"/>
      <c r="R7" s="51"/>
      <c r="S7" s="51"/>
      <c r="T7" s="51"/>
      <c r="U7" s="51"/>
      <c r="V7" s="51"/>
      <c r="W7" s="51"/>
    </row>
    <row r="8" spans="1:23" s="25" customFormat="1" ht="11.4" x14ac:dyDescent="0.2">
      <c r="A8" s="88" t="s">
        <v>3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30"/>
      <c r="P8" s="30"/>
      <c r="Q8" s="30"/>
      <c r="R8" s="30"/>
      <c r="S8" s="30"/>
      <c r="T8" s="30"/>
      <c r="U8" s="30"/>
      <c r="V8" s="30"/>
      <c r="W8" s="30"/>
    </row>
    <row r="9" spans="1:23" s="25" customFormat="1" x14ac:dyDescent="0.25">
      <c r="L9" s="52"/>
    </row>
    <row r="10" spans="1:23" s="25" customFormat="1" ht="12.75" customHeight="1" x14ac:dyDescent="0.2">
      <c r="G10" s="118" t="s">
        <v>19</v>
      </c>
      <c r="H10" s="119"/>
      <c r="I10" s="119"/>
      <c r="J10" s="118" t="s">
        <v>20</v>
      </c>
      <c r="K10" s="119"/>
      <c r="L10" s="119"/>
      <c r="M10" s="120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r="11" spans="1:23" s="25" customFormat="1" x14ac:dyDescent="0.25">
      <c r="D11" s="28" t="s">
        <v>4</v>
      </c>
      <c r="G11" s="84">
        <f>3979.13/1000</f>
        <v>3.9791300000000001</v>
      </c>
      <c r="H11" s="85"/>
      <c r="I11" s="55" t="s">
        <v>5</v>
      </c>
      <c r="J11" s="86">
        <f>21255.69/1000</f>
        <v>21.255689999999998</v>
      </c>
      <c r="K11" s="87"/>
      <c r="L11" s="56"/>
      <c r="M11" s="35" t="s">
        <v>5</v>
      </c>
      <c r="N11" s="57"/>
      <c r="O11" s="57"/>
      <c r="P11" s="57"/>
      <c r="Q11" s="57"/>
      <c r="R11" s="57"/>
      <c r="S11" s="57"/>
      <c r="T11" s="57"/>
      <c r="U11" s="57"/>
      <c r="V11" s="57"/>
      <c r="W11" s="31"/>
    </row>
    <row r="12" spans="1:23" s="25" customFormat="1" x14ac:dyDescent="0.25">
      <c r="D12" s="37" t="s">
        <v>34</v>
      </c>
      <c r="F12" s="38"/>
      <c r="G12" s="84">
        <f>0/1000</f>
        <v>0</v>
      </c>
      <c r="H12" s="85"/>
      <c r="I12" s="55" t="s">
        <v>5</v>
      </c>
      <c r="J12" s="86">
        <f>0/1000</f>
        <v>0</v>
      </c>
      <c r="K12" s="87"/>
      <c r="L12" s="56"/>
      <c r="M12" s="35" t="s">
        <v>5</v>
      </c>
      <c r="N12" s="57"/>
      <c r="O12" s="57"/>
      <c r="P12" s="57"/>
      <c r="Q12" s="57"/>
      <c r="R12" s="57"/>
      <c r="S12" s="57"/>
      <c r="T12" s="57"/>
    </row>
    <row r="13" spans="1:23" s="25" customFormat="1" x14ac:dyDescent="0.25">
      <c r="D13" s="37" t="s">
        <v>35</v>
      </c>
      <c r="F13" s="38"/>
      <c r="G13" s="121">
        <f>0/1000</f>
        <v>0</v>
      </c>
      <c r="H13" s="122"/>
      <c r="I13" s="55" t="s">
        <v>5</v>
      </c>
      <c r="J13" s="86">
        <f>0/1000</f>
        <v>0</v>
      </c>
      <c r="K13" s="87"/>
      <c r="L13" s="56"/>
      <c r="M13" s="35" t="s">
        <v>5</v>
      </c>
      <c r="N13" s="57"/>
      <c r="O13" s="57"/>
      <c r="P13" s="57"/>
      <c r="Q13" s="57"/>
      <c r="R13" s="57"/>
      <c r="S13" s="57"/>
      <c r="T13" s="57"/>
    </row>
    <row r="14" spans="1:23" s="25" customFormat="1" x14ac:dyDescent="0.25">
      <c r="D14" s="28" t="s">
        <v>6</v>
      </c>
      <c r="G14" s="84">
        <f>(O14+O15)/1000</f>
        <v>4.8839999999999995E-2</v>
      </c>
      <c r="H14" s="85"/>
      <c r="I14" s="55" t="s">
        <v>7</v>
      </c>
      <c r="J14" s="86">
        <f>(P14+P15)/1000</f>
        <v>4.8839999999999995E-2</v>
      </c>
      <c r="K14" s="87"/>
      <c r="L14" s="58">
        <v>520</v>
      </c>
      <c r="M14" s="35" t="s">
        <v>7</v>
      </c>
      <c r="N14" s="57"/>
      <c r="O14" s="26">
        <v>47.83</v>
      </c>
      <c r="P14" s="27">
        <v>47.83</v>
      </c>
      <c r="Q14" s="57"/>
      <c r="R14" s="57"/>
      <c r="S14" s="57"/>
      <c r="T14" s="57"/>
      <c r="U14" s="57"/>
      <c r="V14" s="57"/>
      <c r="W14" s="31"/>
    </row>
    <row r="15" spans="1:23" s="25" customFormat="1" x14ac:dyDescent="0.25">
      <c r="D15" s="28" t="s">
        <v>8</v>
      </c>
      <c r="G15" s="116">
        <f>532/1000</f>
        <v>0.53200000000000003</v>
      </c>
      <c r="H15" s="117"/>
      <c r="I15" s="55" t="s">
        <v>5</v>
      </c>
      <c r="J15" s="86">
        <f>5876/1000</f>
        <v>5.8760000000000003</v>
      </c>
      <c r="K15" s="87"/>
      <c r="L15" s="59">
        <v>5740</v>
      </c>
      <c r="M15" s="35" t="s">
        <v>5</v>
      </c>
      <c r="N15" s="57"/>
      <c r="O15" s="26">
        <v>1.01</v>
      </c>
      <c r="P15" s="27">
        <v>1.01</v>
      </c>
      <c r="Q15" s="57"/>
      <c r="R15" s="57"/>
      <c r="S15" s="57"/>
      <c r="T15" s="57"/>
      <c r="U15" s="57"/>
      <c r="V15" s="57"/>
      <c r="W15" s="31"/>
    </row>
    <row r="16" spans="1:23" s="25" customFormat="1" x14ac:dyDescent="0.25">
      <c r="F16" s="29"/>
      <c r="G16" s="40"/>
      <c r="H16" s="40"/>
      <c r="I16" s="41"/>
      <c r="J16" s="60"/>
      <c r="K16" s="60"/>
      <c r="L16" s="58">
        <v>12</v>
      </c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1"/>
    </row>
    <row r="17" spans="1:23" s="25" customFormat="1" x14ac:dyDescent="0.25">
      <c r="B17" s="29"/>
      <c r="C17" s="29"/>
      <c r="D17" s="29"/>
      <c r="F17" s="38"/>
      <c r="G17" s="43"/>
      <c r="H17" s="43"/>
      <c r="I17" s="44"/>
      <c r="J17" s="45"/>
      <c r="K17" s="45"/>
      <c r="L17" s="59">
        <v>136</v>
      </c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4"/>
    </row>
    <row r="18" spans="1:23" s="25" customFormat="1" ht="11.4" x14ac:dyDescent="0.2">
      <c r="A18" s="28" t="str">
        <f>"Составлена в базисных ценах на 01.2000 г. и текущих ценах на " &amp; IF(LEN(L18)&gt;3,MID(L18,4,LEN(L18)),L18)</f>
        <v xml:space="preserve">Составлена в базисных ценах на 01.2000 г. и текущих ценах на </v>
      </c>
    </row>
    <row r="19" spans="1:23" s="25" customFormat="1" ht="13.8" thickBot="1" x14ac:dyDescent="0.3">
      <c r="A19" s="46"/>
      <c r="L19" s="52"/>
    </row>
    <row r="20" spans="1:23" s="33" customFormat="1" ht="23.25" customHeight="1" thickBot="1" x14ac:dyDescent="0.3">
      <c r="A20" s="76" t="s">
        <v>9</v>
      </c>
      <c r="B20" s="76" t="s">
        <v>0</v>
      </c>
      <c r="C20" s="76" t="s">
        <v>21</v>
      </c>
      <c r="D20" s="62" t="s">
        <v>22</v>
      </c>
      <c r="E20" s="76" t="s">
        <v>23</v>
      </c>
      <c r="F20" s="109" t="s">
        <v>24</v>
      </c>
      <c r="G20" s="110"/>
      <c r="H20" s="109" t="s">
        <v>25</v>
      </c>
      <c r="I20" s="113"/>
      <c r="J20" s="113"/>
      <c r="K20" s="110"/>
      <c r="L20" s="63"/>
      <c r="M20" s="76" t="s">
        <v>26</v>
      </c>
      <c r="N20" s="76" t="s">
        <v>27</v>
      </c>
    </row>
    <row r="21" spans="1:23" s="33" customFormat="1" ht="19.5" customHeight="1" thickBot="1" x14ac:dyDescent="0.3">
      <c r="A21" s="77"/>
      <c r="B21" s="77"/>
      <c r="C21" s="77"/>
      <c r="D21" s="76" t="s">
        <v>32</v>
      </c>
      <c r="E21" s="77"/>
      <c r="F21" s="111"/>
      <c r="G21" s="112"/>
      <c r="H21" s="114" t="s">
        <v>28</v>
      </c>
      <c r="I21" s="115"/>
      <c r="J21" s="114" t="s">
        <v>29</v>
      </c>
      <c r="K21" s="115"/>
      <c r="L21" s="64"/>
      <c r="M21" s="77"/>
      <c r="N21" s="77"/>
    </row>
    <row r="22" spans="1:23" s="33" customFormat="1" ht="19.5" customHeight="1" x14ac:dyDescent="0.25">
      <c r="A22" s="77"/>
      <c r="B22" s="77"/>
      <c r="C22" s="77"/>
      <c r="D22" s="77"/>
      <c r="E22" s="77"/>
      <c r="F22" s="65" t="s">
        <v>30</v>
      </c>
      <c r="G22" s="65" t="s">
        <v>31</v>
      </c>
      <c r="H22" s="65" t="s">
        <v>30</v>
      </c>
      <c r="I22" s="65" t="s">
        <v>31</v>
      </c>
      <c r="J22" s="65" t="s">
        <v>30</v>
      </c>
      <c r="K22" s="65" t="s">
        <v>31</v>
      </c>
      <c r="L22" s="64"/>
      <c r="M22" s="77"/>
      <c r="N22" s="77"/>
    </row>
    <row r="23" spans="1:23" x14ac:dyDescent="0.25">
      <c r="A23" s="66">
        <v>1</v>
      </c>
      <c r="B23" s="66">
        <v>2</v>
      </c>
      <c r="C23" s="66">
        <v>3</v>
      </c>
      <c r="D23" s="66">
        <v>4</v>
      </c>
      <c r="E23" s="66">
        <v>5</v>
      </c>
      <c r="F23" s="66">
        <v>6</v>
      </c>
      <c r="G23" s="66">
        <v>7</v>
      </c>
      <c r="H23" s="66">
        <v>8</v>
      </c>
      <c r="I23" s="66">
        <v>9</v>
      </c>
      <c r="J23" s="66">
        <v>10</v>
      </c>
      <c r="K23" s="66">
        <v>11</v>
      </c>
      <c r="L23" s="66"/>
      <c r="M23" s="66">
        <v>12</v>
      </c>
      <c r="N23" s="66">
        <v>13</v>
      </c>
    </row>
    <row r="24" spans="1:23" s="29" customFormat="1" ht="19.350000000000001" customHeight="1" x14ac:dyDescent="0.25">
      <c r="A24" s="150" t="s">
        <v>340</v>
      </c>
      <c r="B24" s="151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</row>
    <row r="25" spans="1:23" ht="19.350000000000001" customHeight="1" x14ac:dyDescent="0.25">
      <c r="A25" s="128" t="s">
        <v>341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</row>
    <row r="26" spans="1:23" s="29" customFormat="1" ht="22.8" x14ac:dyDescent="0.25">
      <c r="A26" s="152">
        <v>1</v>
      </c>
      <c r="B26" s="153" t="s">
        <v>342</v>
      </c>
      <c r="C26" s="134" t="s">
        <v>343</v>
      </c>
      <c r="D26" s="154" t="s">
        <v>344</v>
      </c>
      <c r="E26" s="155">
        <v>0.4</v>
      </c>
      <c r="F26" s="136" t="s">
        <v>345</v>
      </c>
      <c r="G26" s="136">
        <v>3.87</v>
      </c>
      <c r="H26" s="156"/>
      <c r="I26" s="156"/>
      <c r="J26" s="136" t="s">
        <v>346</v>
      </c>
      <c r="K26" s="136">
        <v>42.51</v>
      </c>
      <c r="L26" s="157"/>
      <c r="M26" s="156">
        <f>IF(ISNUMBER(K26/G26),IF(NOT(K26/G26=0),K26/G26, " "), " ")</f>
        <v>10.984496124031008</v>
      </c>
      <c r="N26" s="154"/>
    </row>
    <row r="27" spans="1:23" s="29" customFormat="1" ht="22.8" x14ac:dyDescent="0.25">
      <c r="A27" s="152">
        <v>2</v>
      </c>
      <c r="B27" s="153" t="s">
        <v>347</v>
      </c>
      <c r="C27" s="134" t="s">
        <v>348</v>
      </c>
      <c r="D27" s="154" t="s">
        <v>344</v>
      </c>
      <c r="E27" s="155">
        <v>13.21</v>
      </c>
      <c r="F27" s="136" t="s">
        <v>349</v>
      </c>
      <c r="G27" s="136">
        <v>136.44999999999999</v>
      </c>
      <c r="H27" s="156"/>
      <c r="I27" s="156"/>
      <c r="J27" s="136" t="s">
        <v>350</v>
      </c>
      <c r="K27" s="136">
        <v>1504.75</v>
      </c>
      <c r="L27" s="157"/>
      <c r="M27" s="156">
        <f>IF(ISNUMBER(K27/G27),IF(NOT(K27/G27=0),K27/G27, " "), " ")</f>
        <v>11.027849028948333</v>
      </c>
      <c r="N27" s="154"/>
    </row>
    <row r="28" spans="1:23" s="29" customFormat="1" ht="22.8" x14ac:dyDescent="0.25">
      <c r="A28" s="152">
        <v>3</v>
      </c>
      <c r="B28" s="153" t="s">
        <v>351</v>
      </c>
      <c r="C28" s="134" t="s">
        <v>352</v>
      </c>
      <c r="D28" s="154" t="s">
        <v>344</v>
      </c>
      <c r="E28" s="155">
        <v>20</v>
      </c>
      <c r="F28" s="136" t="s">
        <v>353</v>
      </c>
      <c r="G28" s="136">
        <v>215.6</v>
      </c>
      <c r="H28" s="156"/>
      <c r="I28" s="156"/>
      <c r="J28" s="136" t="s">
        <v>354</v>
      </c>
      <c r="K28" s="136">
        <v>2377.1999999999998</v>
      </c>
      <c r="L28" s="157"/>
      <c r="M28" s="156">
        <f>IF(ISNUMBER(K28/G28),IF(NOT(K28/G28=0),K28/G28, " "), " ")</f>
        <v>11.025974025974026</v>
      </c>
      <c r="N28" s="154"/>
    </row>
    <row r="29" spans="1:23" s="29" customFormat="1" ht="22.8" x14ac:dyDescent="0.25">
      <c r="A29" s="152">
        <v>4</v>
      </c>
      <c r="B29" s="153" t="s">
        <v>355</v>
      </c>
      <c r="C29" s="134" t="s">
        <v>356</v>
      </c>
      <c r="D29" s="154" t="s">
        <v>344</v>
      </c>
      <c r="E29" s="155">
        <v>3.02</v>
      </c>
      <c r="F29" s="136" t="s">
        <v>357</v>
      </c>
      <c r="G29" s="136">
        <v>32.979999999999997</v>
      </c>
      <c r="H29" s="156"/>
      <c r="I29" s="156"/>
      <c r="J29" s="136" t="s">
        <v>358</v>
      </c>
      <c r="K29" s="136">
        <v>363.43</v>
      </c>
      <c r="L29" s="157"/>
      <c r="M29" s="156">
        <f>IF(ISNUMBER(K29/G29),IF(NOT(K29/G29=0),K29/G29, " "), " ")</f>
        <v>11.019708914493634</v>
      </c>
      <c r="N29" s="154"/>
    </row>
    <row r="30" spans="1:23" ht="22.8" x14ac:dyDescent="0.25">
      <c r="A30" s="152">
        <v>5</v>
      </c>
      <c r="B30" s="153" t="s">
        <v>359</v>
      </c>
      <c r="C30" s="134" t="s">
        <v>360</v>
      </c>
      <c r="D30" s="154" t="s">
        <v>344</v>
      </c>
      <c r="E30" s="155">
        <v>2.78</v>
      </c>
      <c r="F30" s="136" t="s">
        <v>361</v>
      </c>
      <c r="G30" s="136">
        <v>31.14</v>
      </c>
      <c r="H30" s="156"/>
      <c r="I30" s="156"/>
      <c r="J30" s="136" t="s">
        <v>362</v>
      </c>
      <c r="K30" s="136">
        <v>343.11</v>
      </c>
      <c r="L30" s="157"/>
      <c r="M30" s="156">
        <f>IF(ISNUMBER(K30/G30),IF(NOT(K30/G30=0),K30/G30, " "), " ")</f>
        <v>11.01830443159923</v>
      </c>
      <c r="N30" s="154"/>
    </row>
    <row r="31" spans="1:23" ht="22.8" x14ac:dyDescent="0.25">
      <c r="A31" s="152">
        <v>6</v>
      </c>
      <c r="B31" s="153" t="s">
        <v>363</v>
      </c>
      <c r="C31" s="134" t="s">
        <v>364</v>
      </c>
      <c r="D31" s="154" t="s">
        <v>344</v>
      </c>
      <c r="E31" s="155">
        <v>2.99</v>
      </c>
      <c r="F31" s="136" t="s">
        <v>365</v>
      </c>
      <c r="G31" s="136">
        <v>34.29</v>
      </c>
      <c r="H31" s="156"/>
      <c r="I31" s="156"/>
      <c r="J31" s="136" t="s">
        <v>366</v>
      </c>
      <c r="K31" s="136">
        <v>377.85</v>
      </c>
      <c r="L31" s="157"/>
      <c r="M31" s="156">
        <f>IF(ISNUMBER(K31/G31),IF(NOT(K31/G31=0),K31/G31, " "), " ")</f>
        <v>11.019247594050745</v>
      </c>
      <c r="N31" s="154"/>
    </row>
    <row r="32" spans="1:23" ht="22.8" x14ac:dyDescent="0.25">
      <c r="A32" s="152">
        <v>7</v>
      </c>
      <c r="B32" s="153" t="s">
        <v>367</v>
      </c>
      <c r="C32" s="134" t="s">
        <v>368</v>
      </c>
      <c r="D32" s="154" t="s">
        <v>344</v>
      </c>
      <c r="E32" s="155">
        <v>3.56</v>
      </c>
      <c r="F32" s="136" t="s">
        <v>369</v>
      </c>
      <c r="G32" s="136">
        <v>42.83</v>
      </c>
      <c r="H32" s="156"/>
      <c r="I32" s="156"/>
      <c r="J32" s="136" t="s">
        <v>370</v>
      </c>
      <c r="K32" s="136">
        <v>471.8</v>
      </c>
      <c r="L32" s="157"/>
      <c r="M32" s="156">
        <f>IF(ISNUMBER(K32/G32),IF(NOT(K32/G32=0),K32/G32, " "), " ")</f>
        <v>11.015643240719124</v>
      </c>
      <c r="N32" s="154"/>
    </row>
    <row r="33" spans="1:14" ht="22.8" x14ac:dyDescent="0.25">
      <c r="A33" s="152">
        <v>8</v>
      </c>
      <c r="B33" s="153" t="s">
        <v>371</v>
      </c>
      <c r="C33" s="134" t="s">
        <v>372</v>
      </c>
      <c r="D33" s="154" t="s">
        <v>344</v>
      </c>
      <c r="E33" s="155">
        <v>1.57</v>
      </c>
      <c r="F33" s="136" t="s">
        <v>373</v>
      </c>
      <c r="G33" s="136">
        <v>19.690000000000001</v>
      </c>
      <c r="H33" s="156"/>
      <c r="I33" s="156"/>
      <c r="J33" s="136" t="s">
        <v>374</v>
      </c>
      <c r="K33" s="136">
        <v>216.92</v>
      </c>
      <c r="L33" s="157"/>
      <c r="M33" s="156">
        <f>IF(ISNUMBER(K33/G33),IF(NOT(K33/G33=0),K33/G33, " "), " ")</f>
        <v>11.016759776536311</v>
      </c>
      <c r="N33" s="154"/>
    </row>
    <row r="34" spans="1:14" ht="22.8" x14ac:dyDescent="0.25">
      <c r="A34" s="152">
        <v>9</v>
      </c>
      <c r="B34" s="153" t="s">
        <v>375</v>
      </c>
      <c r="C34" s="134" t="s">
        <v>376</v>
      </c>
      <c r="D34" s="154" t="s">
        <v>344</v>
      </c>
      <c r="E34" s="155">
        <v>0.3</v>
      </c>
      <c r="F34" s="136" t="s">
        <v>377</v>
      </c>
      <c r="G34" s="136">
        <v>3.92</v>
      </c>
      <c r="H34" s="156"/>
      <c r="I34" s="156"/>
      <c r="J34" s="136" t="s">
        <v>378</v>
      </c>
      <c r="K34" s="136">
        <v>43.26</v>
      </c>
      <c r="L34" s="157"/>
      <c r="M34" s="156">
        <f>IF(ISNUMBER(K34/G34),IF(NOT(K34/G34=0),K34/G34, " "), " ")</f>
        <v>11.035714285714285</v>
      </c>
      <c r="N34" s="154"/>
    </row>
    <row r="35" spans="1:14" ht="22.8" x14ac:dyDescent="0.25">
      <c r="A35" s="152">
        <v>10</v>
      </c>
      <c r="B35" s="153">
        <v>2</v>
      </c>
      <c r="C35" s="134" t="s">
        <v>379</v>
      </c>
      <c r="D35" s="154" t="s">
        <v>344</v>
      </c>
      <c r="E35" s="155">
        <v>1.01</v>
      </c>
      <c r="F35" s="136" t="s">
        <v>380</v>
      </c>
      <c r="G35" s="136"/>
      <c r="H35" s="156"/>
      <c r="I35" s="156"/>
      <c r="J35" s="136" t="s">
        <v>380</v>
      </c>
      <c r="K35" s="136"/>
      <c r="L35" s="157"/>
      <c r="M35" s="156" t="str">
        <f>IF(ISNUMBER(K35/G35),IF(NOT(K35/G35=0),K35/G35, " "), " ")</f>
        <v xml:space="preserve"> </v>
      </c>
      <c r="N35" s="154"/>
    </row>
    <row r="36" spans="1:14" ht="19.350000000000001" customHeight="1" x14ac:dyDescent="0.25">
      <c r="A36" s="128" t="s">
        <v>381</v>
      </c>
      <c r="B36" s="129"/>
      <c r="C36" s="129"/>
      <c r="D36" s="129"/>
      <c r="E36" s="129"/>
      <c r="F36" s="129"/>
      <c r="G36" s="129"/>
      <c r="H36" s="129"/>
      <c r="I36" s="129"/>
      <c r="J36" s="129"/>
      <c r="K36" s="129"/>
      <c r="L36" s="129"/>
      <c r="M36" s="129"/>
      <c r="N36" s="129"/>
    </row>
    <row r="37" spans="1:14" ht="22.8" x14ac:dyDescent="0.25">
      <c r="A37" s="152">
        <v>11</v>
      </c>
      <c r="B37" s="153">
        <v>30101</v>
      </c>
      <c r="C37" s="134" t="s">
        <v>382</v>
      </c>
      <c r="D37" s="154" t="s">
        <v>383</v>
      </c>
      <c r="E37" s="155">
        <v>1</v>
      </c>
      <c r="F37" s="136" t="s">
        <v>384</v>
      </c>
      <c r="G37" s="136">
        <v>111.55</v>
      </c>
      <c r="H37" s="156"/>
      <c r="I37" s="156"/>
      <c r="J37" s="136" t="s">
        <v>385</v>
      </c>
      <c r="K37" s="136">
        <v>449</v>
      </c>
      <c r="L37" s="157"/>
      <c r="M37" s="156">
        <f>IF(ISNUMBER(K37/G37),IF(NOT(K37/G37=0),K37/G37, " "), " ")</f>
        <v>4.0251008516360374</v>
      </c>
      <c r="N37" s="154" t="s">
        <v>386</v>
      </c>
    </row>
    <row r="38" spans="1:14" ht="22.8" x14ac:dyDescent="0.25">
      <c r="A38" s="152">
        <v>12</v>
      </c>
      <c r="B38" s="153">
        <v>30303</v>
      </c>
      <c r="C38" s="134" t="s">
        <v>387</v>
      </c>
      <c r="D38" s="154" t="s">
        <v>383</v>
      </c>
      <c r="E38" s="155">
        <v>0.09</v>
      </c>
      <c r="F38" s="136" t="s">
        <v>388</v>
      </c>
      <c r="G38" s="136">
        <v>0.09</v>
      </c>
      <c r="H38" s="156"/>
      <c r="I38" s="156"/>
      <c r="J38" s="136" t="s">
        <v>389</v>
      </c>
      <c r="K38" s="136">
        <v>0.45</v>
      </c>
      <c r="L38" s="157"/>
      <c r="M38" s="156">
        <f>IF(ISNUMBER(K38/G38),IF(NOT(K38/G38=0),K38/G38, " "), " ")</f>
        <v>5</v>
      </c>
      <c r="N38" s="154" t="s">
        <v>386</v>
      </c>
    </row>
    <row r="39" spans="1:14" ht="22.8" x14ac:dyDescent="0.25">
      <c r="A39" s="152">
        <v>13</v>
      </c>
      <c r="B39" s="153">
        <v>30401</v>
      </c>
      <c r="C39" s="134" t="s">
        <v>390</v>
      </c>
      <c r="D39" s="154" t="s">
        <v>383</v>
      </c>
      <c r="E39" s="155">
        <v>1</v>
      </c>
      <c r="F39" s="136" t="s">
        <v>391</v>
      </c>
      <c r="G39" s="136">
        <v>2.31</v>
      </c>
      <c r="H39" s="156"/>
      <c r="I39" s="156"/>
      <c r="J39" s="136" t="s">
        <v>392</v>
      </c>
      <c r="K39" s="136">
        <v>6</v>
      </c>
      <c r="L39" s="157"/>
      <c r="M39" s="156">
        <f>IF(ISNUMBER(K39/G39),IF(NOT(K39/G39=0),K39/G39, " "), " ")</f>
        <v>2.5974025974025974</v>
      </c>
      <c r="N39" s="154" t="s">
        <v>386</v>
      </c>
    </row>
    <row r="40" spans="1:14" ht="22.8" x14ac:dyDescent="0.25">
      <c r="A40" s="152">
        <v>14</v>
      </c>
      <c r="B40" s="153">
        <v>30954</v>
      </c>
      <c r="C40" s="134" t="s">
        <v>393</v>
      </c>
      <c r="D40" s="154" t="s">
        <v>383</v>
      </c>
      <c r="E40" s="155">
        <v>0.01</v>
      </c>
      <c r="F40" s="136" t="s">
        <v>394</v>
      </c>
      <c r="G40" s="136">
        <v>0.34</v>
      </c>
      <c r="H40" s="156"/>
      <c r="I40" s="156"/>
      <c r="J40" s="136" t="s">
        <v>395</v>
      </c>
      <c r="K40" s="136">
        <v>1.55</v>
      </c>
      <c r="L40" s="157"/>
      <c r="M40" s="156">
        <f>IF(ISNUMBER(K40/G40),IF(NOT(K40/G40=0),K40/G40, " "), " ")</f>
        <v>4.5588235294117645</v>
      </c>
      <c r="N40" s="154" t="s">
        <v>396</v>
      </c>
    </row>
    <row r="41" spans="1:14" ht="22.8" x14ac:dyDescent="0.25">
      <c r="A41" s="152">
        <v>15</v>
      </c>
      <c r="B41" s="153">
        <v>40502</v>
      </c>
      <c r="C41" s="134" t="s">
        <v>397</v>
      </c>
      <c r="D41" s="154" t="s">
        <v>383</v>
      </c>
      <c r="E41" s="155">
        <v>0.5</v>
      </c>
      <c r="F41" s="136" t="s">
        <v>398</v>
      </c>
      <c r="G41" s="136">
        <v>3.93</v>
      </c>
      <c r="H41" s="156"/>
      <c r="I41" s="156"/>
      <c r="J41" s="136" t="s">
        <v>399</v>
      </c>
      <c r="K41" s="136">
        <v>22.5</v>
      </c>
      <c r="L41" s="157"/>
      <c r="M41" s="156">
        <f>IF(ISNUMBER(K41/G41),IF(NOT(K41/G41=0),K41/G41, " "), " ")</f>
        <v>5.7251908396946565</v>
      </c>
      <c r="N41" s="154" t="s">
        <v>386</v>
      </c>
    </row>
    <row r="42" spans="1:14" ht="22.8" x14ac:dyDescent="0.25">
      <c r="A42" s="152">
        <v>16</v>
      </c>
      <c r="B42" s="153">
        <v>40504</v>
      </c>
      <c r="C42" s="134" t="s">
        <v>400</v>
      </c>
      <c r="D42" s="154" t="s">
        <v>383</v>
      </c>
      <c r="E42" s="155">
        <v>0.14000000000000001</v>
      </c>
      <c r="F42" s="136" t="s">
        <v>401</v>
      </c>
      <c r="G42" s="136">
        <v>0.18</v>
      </c>
      <c r="H42" s="156"/>
      <c r="I42" s="156"/>
      <c r="J42" s="136" t="s">
        <v>402</v>
      </c>
      <c r="K42" s="136">
        <v>0.42</v>
      </c>
      <c r="L42" s="157"/>
      <c r="M42" s="156">
        <f>IF(ISNUMBER(K42/G42),IF(NOT(K42/G42=0),K42/G42, " "), " ")</f>
        <v>2.3333333333333335</v>
      </c>
      <c r="N42" s="154" t="s">
        <v>386</v>
      </c>
    </row>
    <row r="43" spans="1:14" ht="22.8" x14ac:dyDescent="0.25">
      <c r="A43" s="152">
        <v>17</v>
      </c>
      <c r="B43" s="153">
        <v>253100</v>
      </c>
      <c r="C43" s="134" t="s">
        <v>403</v>
      </c>
      <c r="D43" s="154" t="s">
        <v>383</v>
      </c>
      <c r="E43" s="155">
        <v>0.02</v>
      </c>
      <c r="F43" s="136" t="s">
        <v>404</v>
      </c>
      <c r="G43" s="136">
        <v>0.04</v>
      </c>
      <c r="H43" s="156"/>
      <c r="I43" s="156"/>
      <c r="J43" s="136" t="s">
        <v>405</v>
      </c>
      <c r="K43" s="136">
        <v>0.18</v>
      </c>
      <c r="L43" s="157"/>
      <c r="M43" s="156">
        <f>IF(ISNUMBER(K43/G43),IF(NOT(K43/G43=0),K43/G43, " "), " ")</f>
        <v>4.5</v>
      </c>
      <c r="N43" s="154" t="s">
        <v>406</v>
      </c>
    </row>
    <row r="44" spans="1:14" ht="22.8" x14ac:dyDescent="0.25">
      <c r="A44" s="152">
        <v>18</v>
      </c>
      <c r="B44" s="153">
        <v>330206</v>
      </c>
      <c r="C44" s="134" t="s">
        <v>407</v>
      </c>
      <c r="D44" s="154" t="s">
        <v>383</v>
      </c>
      <c r="E44" s="155">
        <v>0.03</v>
      </c>
      <c r="F44" s="136" t="s">
        <v>408</v>
      </c>
      <c r="G44" s="136">
        <v>7.0000000000000007E-2</v>
      </c>
      <c r="H44" s="156"/>
      <c r="I44" s="156"/>
      <c r="J44" s="136" t="s">
        <v>409</v>
      </c>
      <c r="K44" s="136">
        <v>0.33</v>
      </c>
      <c r="L44" s="157"/>
      <c r="M44" s="156">
        <f>IF(ISNUMBER(K44/G44),IF(NOT(K44/G44=0),K44/G44, " "), " ")</f>
        <v>4.7142857142857144</v>
      </c>
      <c r="N44" s="154" t="s">
        <v>386</v>
      </c>
    </row>
    <row r="45" spans="1:14" ht="22.8" x14ac:dyDescent="0.25">
      <c r="A45" s="152">
        <v>19</v>
      </c>
      <c r="B45" s="153">
        <v>400001</v>
      </c>
      <c r="C45" s="134" t="s">
        <v>410</v>
      </c>
      <c r="D45" s="154" t="s">
        <v>383</v>
      </c>
      <c r="E45" s="155">
        <v>2.0299999999999998</v>
      </c>
      <c r="F45" s="136" t="s">
        <v>411</v>
      </c>
      <c r="G45" s="136">
        <v>209.49</v>
      </c>
      <c r="H45" s="156"/>
      <c r="I45" s="156"/>
      <c r="J45" s="136" t="s">
        <v>412</v>
      </c>
      <c r="K45" s="136">
        <v>1157.0999999999999</v>
      </c>
      <c r="L45" s="157"/>
      <c r="M45" s="156">
        <f>IF(ISNUMBER(K45/G45),IF(NOT(K45/G45=0),K45/G45, " "), " ")</f>
        <v>5.5234140054417864</v>
      </c>
      <c r="N45" s="154" t="s">
        <v>386</v>
      </c>
    </row>
    <row r="46" spans="1:14" ht="19.350000000000001" customHeight="1" x14ac:dyDescent="0.25">
      <c r="A46" s="128" t="s">
        <v>413</v>
      </c>
      <c r="B46" s="129"/>
      <c r="C46" s="129"/>
      <c r="D46" s="129"/>
      <c r="E46" s="129"/>
      <c r="F46" s="129"/>
      <c r="G46" s="129"/>
      <c r="H46" s="129"/>
      <c r="I46" s="129"/>
      <c r="J46" s="129"/>
      <c r="K46" s="129"/>
      <c r="L46" s="129"/>
      <c r="M46" s="129"/>
      <c r="N46" s="129"/>
    </row>
    <row r="47" spans="1:14" ht="34.200000000000003" x14ac:dyDescent="0.25">
      <c r="A47" s="152">
        <v>20</v>
      </c>
      <c r="B47" s="153" t="s">
        <v>414</v>
      </c>
      <c r="C47" s="134" t="s">
        <v>415</v>
      </c>
      <c r="D47" s="154" t="s">
        <v>416</v>
      </c>
      <c r="E47" s="155">
        <v>1E-4</v>
      </c>
      <c r="F47" s="136" t="s">
        <v>417</v>
      </c>
      <c r="G47" s="136">
        <v>3.51</v>
      </c>
      <c r="H47" s="156">
        <v>81514</v>
      </c>
      <c r="I47" s="156">
        <v>8.15</v>
      </c>
      <c r="J47" s="136" t="s">
        <v>418</v>
      </c>
      <c r="K47" s="136">
        <v>8.33</v>
      </c>
      <c r="L47" s="157"/>
      <c r="M47" s="156">
        <f>IF(ISNUMBER(K47/G47),IF(NOT(K47/G47=0),K47/G47, " "), " ")</f>
        <v>2.3732193732193734</v>
      </c>
      <c r="N47" s="154" t="s">
        <v>419</v>
      </c>
    </row>
    <row r="48" spans="1:14" ht="22.8" x14ac:dyDescent="0.25">
      <c r="A48" s="152">
        <v>21</v>
      </c>
      <c r="B48" s="153" t="s">
        <v>420</v>
      </c>
      <c r="C48" s="134" t="s">
        <v>421</v>
      </c>
      <c r="D48" s="154" t="s">
        <v>422</v>
      </c>
      <c r="E48" s="155">
        <v>3.15E-2</v>
      </c>
      <c r="F48" s="136" t="s">
        <v>423</v>
      </c>
      <c r="G48" s="136">
        <v>0.2</v>
      </c>
      <c r="H48" s="156">
        <v>41.25</v>
      </c>
      <c r="I48" s="156">
        <v>1.3</v>
      </c>
      <c r="J48" s="136" t="s">
        <v>424</v>
      </c>
      <c r="K48" s="136">
        <v>1.39</v>
      </c>
      <c r="L48" s="157"/>
      <c r="M48" s="156">
        <f>IF(ISNUMBER(K48/G48),IF(NOT(K48/G48=0),K48/G48, " "), " ")</f>
        <v>6.9499999999999993</v>
      </c>
      <c r="N48" s="154" t="s">
        <v>425</v>
      </c>
    </row>
    <row r="49" spans="1:14" ht="22.8" x14ac:dyDescent="0.25">
      <c r="A49" s="152">
        <v>22</v>
      </c>
      <c r="B49" s="153" t="s">
        <v>426</v>
      </c>
      <c r="C49" s="134" t="s">
        <v>427</v>
      </c>
      <c r="D49" s="154" t="s">
        <v>416</v>
      </c>
      <c r="E49" s="155">
        <v>1E-4</v>
      </c>
      <c r="F49" s="136" t="s">
        <v>428</v>
      </c>
      <c r="G49" s="136">
        <v>1.04</v>
      </c>
      <c r="H49" s="156">
        <v>39646.28</v>
      </c>
      <c r="I49" s="156">
        <v>3.96</v>
      </c>
      <c r="J49" s="136" t="s">
        <v>429</v>
      </c>
      <c r="K49" s="136">
        <v>4.0599999999999996</v>
      </c>
      <c r="L49" s="157"/>
      <c r="M49" s="156">
        <f>IF(ISNUMBER(K49/G49),IF(NOT(K49/G49=0),K49/G49, " "), " ")</f>
        <v>3.9038461538461533</v>
      </c>
      <c r="N49" s="154" t="s">
        <v>430</v>
      </c>
    </row>
    <row r="50" spans="1:14" ht="22.8" x14ac:dyDescent="0.25">
      <c r="A50" s="152">
        <v>23</v>
      </c>
      <c r="B50" s="153" t="s">
        <v>431</v>
      </c>
      <c r="C50" s="134" t="s">
        <v>432</v>
      </c>
      <c r="D50" s="154" t="s">
        <v>416</v>
      </c>
      <c r="E50" s="155">
        <v>2.0000000000000001E-4</v>
      </c>
      <c r="F50" s="136" t="s">
        <v>433</v>
      </c>
      <c r="G50" s="136">
        <v>2.13</v>
      </c>
      <c r="H50" s="156">
        <v>53556.78</v>
      </c>
      <c r="I50" s="156">
        <v>10.71</v>
      </c>
      <c r="J50" s="136" t="s">
        <v>434</v>
      </c>
      <c r="K50" s="136">
        <v>10.95</v>
      </c>
      <c r="L50" s="157"/>
      <c r="M50" s="156">
        <f>IF(ISNUMBER(K50/G50),IF(NOT(K50/G50=0),K50/G50, " "), " ")</f>
        <v>5.140845070422535</v>
      </c>
      <c r="N50" s="154" t="s">
        <v>435</v>
      </c>
    </row>
    <row r="51" spans="1:14" ht="22.8" x14ac:dyDescent="0.25">
      <c r="A51" s="152">
        <v>24</v>
      </c>
      <c r="B51" s="153" t="s">
        <v>436</v>
      </c>
      <c r="C51" s="134" t="s">
        <v>437</v>
      </c>
      <c r="D51" s="154" t="s">
        <v>422</v>
      </c>
      <c r="E51" s="155">
        <v>1.5299999999999999E-2</v>
      </c>
      <c r="F51" s="136" t="s">
        <v>438</v>
      </c>
      <c r="G51" s="136">
        <v>1.55</v>
      </c>
      <c r="H51" s="156">
        <v>328</v>
      </c>
      <c r="I51" s="156">
        <v>5.0199999999999996</v>
      </c>
      <c r="J51" s="136" t="s">
        <v>439</v>
      </c>
      <c r="K51" s="136">
        <v>5.17</v>
      </c>
      <c r="L51" s="157"/>
      <c r="M51" s="156">
        <f>IF(ISNUMBER(K51/G51),IF(NOT(K51/G51=0),K51/G51, " "), " ")</f>
        <v>3.3354838709677419</v>
      </c>
      <c r="N51" s="154" t="s">
        <v>440</v>
      </c>
    </row>
    <row r="52" spans="1:14" ht="22.8" x14ac:dyDescent="0.25">
      <c r="A52" s="152">
        <v>25</v>
      </c>
      <c r="B52" s="153" t="s">
        <v>441</v>
      </c>
      <c r="C52" s="134" t="s">
        <v>442</v>
      </c>
      <c r="D52" s="154" t="s">
        <v>443</v>
      </c>
      <c r="E52" s="155">
        <v>5.16E-2</v>
      </c>
      <c r="F52" s="136" t="s">
        <v>444</v>
      </c>
      <c r="G52" s="136">
        <v>2.1800000000000002</v>
      </c>
      <c r="H52" s="156">
        <v>128.38999999999999</v>
      </c>
      <c r="I52" s="156">
        <v>6.62</v>
      </c>
      <c r="J52" s="136" t="s">
        <v>445</v>
      </c>
      <c r="K52" s="136">
        <v>6.77</v>
      </c>
      <c r="L52" s="157"/>
      <c r="M52" s="156">
        <f>IF(ISNUMBER(K52/G52),IF(NOT(K52/G52=0),K52/G52, " "), " ")</f>
        <v>3.1055045871559628</v>
      </c>
      <c r="N52" s="154" t="s">
        <v>446</v>
      </c>
    </row>
    <row r="53" spans="1:14" ht="45.6" x14ac:dyDescent="0.25">
      <c r="A53" s="152">
        <v>26</v>
      </c>
      <c r="B53" s="153" t="s">
        <v>447</v>
      </c>
      <c r="C53" s="134" t="s">
        <v>448</v>
      </c>
      <c r="D53" s="154" t="s">
        <v>443</v>
      </c>
      <c r="E53" s="155">
        <v>0.82</v>
      </c>
      <c r="F53" s="136" t="s">
        <v>449</v>
      </c>
      <c r="G53" s="136">
        <v>18.7</v>
      </c>
      <c r="H53" s="156">
        <v>118.14</v>
      </c>
      <c r="I53" s="156">
        <v>96.88</v>
      </c>
      <c r="J53" s="136" t="s">
        <v>450</v>
      </c>
      <c r="K53" s="136">
        <v>98.92</v>
      </c>
      <c r="L53" s="157"/>
      <c r="M53" s="156">
        <f>IF(ISNUMBER(K53/G53),IF(NOT(K53/G53=0),K53/G53, " "), " ")</f>
        <v>5.2898395721925136</v>
      </c>
      <c r="N53" s="154" t="s">
        <v>451</v>
      </c>
    </row>
    <row r="54" spans="1:14" ht="68.400000000000006" x14ac:dyDescent="0.25">
      <c r="A54" s="152">
        <v>27</v>
      </c>
      <c r="B54" s="153" t="s">
        <v>452</v>
      </c>
      <c r="C54" s="134" t="s">
        <v>453</v>
      </c>
      <c r="D54" s="154" t="s">
        <v>443</v>
      </c>
      <c r="E54" s="155">
        <v>7.3999999999999996E-2</v>
      </c>
      <c r="F54" s="136" t="s">
        <v>454</v>
      </c>
      <c r="G54" s="136">
        <v>8.58</v>
      </c>
      <c r="H54" s="156">
        <v>646.92999999999995</v>
      </c>
      <c r="I54" s="156">
        <v>47.87</v>
      </c>
      <c r="J54" s="136" t="s">
        <v>455</v>
      </c>
      <c r="K54" s="136">
        <v>48.84</v>
      </c>
      <c r="L54" s="157"/>
      <c r="M54" s="156">
        <f>IF(ISNUMBER(K54/G54),IF(NOT(K54/G54=0),K54/G54, " "), " ")</f>
        <v>5.6923076923076925</v>
      </c>
      <c r="N54" s="154" t="s">
        <v>456</v>
      </c>
    </row>
    <row r="55" spans="1:14" ht="34.200000000000003" x14ac:dyDescent="0.25">
      <c r="A55" s="152">
        <v>28</v>
      </c>
      <c r="B55" s="153" t="s">
        <v>457</v>
      </c>
      <c r="C55" s="134" t="s">
        <v>458</v>
      </c>
      <c r="D55" s="154" t="s">
        <v>416</v>
      </c>
      <c r="E55" s="155">
        <v>2.3999999999999998E-3</v>
      </c>
      <c r="F55" s="136" t="s">
        <v>459</v>
      </c>
      <c r="G55" s="136">
        <v>50.17</v>
      </c>
      <c r="H55" s="156">
        <v>50416.65</v>
      </c>
      <c r="I55" s="156">
        <v>121</v>
      </c>
      <c r="J55" s="136" t="s">
        <v>460</v>
      </c>
      <c r="K55" s="136">
        <v>123.69</v>
      </c>
      <c r="L55" s="157"/>
      <c r="M55" s="156">
        <f>IF(ISNUMBER(K55/G55),IF(NOT(K55/G55=0),K55/G55, " "), " ")</f>
        <v>2.4654175802272271</v>
      </c>
      <c r="N55" s="154" t="s">
        <v>461</v>
      </c>
    </row>
    <row r="56" spans="1:14" ht="34.200000000000003" x14ac:dyDescent="0.25">
      <c r="A56" s="152">
        <v>29</v>
      </c>
      <c r="B56" s="153" t="s">
        <v>462</v>
      </c>
      <c r="C56" s="134" t="s">
        <v>463</v>
      </c>
      <c r="D56" s="154" t="s">
        <v>416</v>
      </c>
      <c r="E56" s="155">
        <v>4.4999999999999997E-3</v>
      </c>
      <c r="F56" s="136" t="s">
        <v>464</v>
      </c>
      <c r="G56" s="136">
        <v>65.2</v>
      </c>
      <c r="H56" s="156">
        <v>49632</v>
      </c>
      <c r="I56" s="156">
        <v>223.34</v>
      </c>
      <c r="J56" s="136" t="s">
        <v>465</v>
      </c>
      <c r="K56" s="136">
        <v>228.2</v>
      </c>
      <c r="L56" s="157"/>
      <c r="M56" s="156">
        <f>IF(ISNUMBER(K56/G56),IF(NOT(K56/G56=0),K56/G56, " "), " ")</f>
        <v>3.4999999999999996</v>
      </c>
      <c r="N56" s="154" t="s">
        <v>466</v>
      </c>
    </row>
    <row r="57" spans="1:14" ht="34.200000000000003" x14ac:dyDescent="0.25">
      <c r="A57" s="152">
        <v>30</v>
      </c>
      <c r="B57" s="153" t="s">
        <v>467</v>
      </c>
      <c r="C57" s="134" t="s">
        <v>468</v>
      </c>
      <c r="D57" s="154" t="s">
        <v>469</v>
      </c>
      <c r="E57" s="155">
        <v>3</v>
      </c>
      <c r="F57" s="136" t="s">
        <v>470</v>
      </c>
      <c r="G57" s="136">
        <v>158.69999999999999</v>
      </c>
      <c r="H57" s="156">
        <v>170.62</v>
      </c>
      <c r="I57" s="156">
        <v>511.86</v>
      </c>
      <c r="J57" s="136" t="s">
        <v>471</v>
      </c>
      <c r="K57" s="136">
        <v>522.96</v>
      </c>
      <c r="L57" s="157"/>
      <c r="M57" s="156">
        <f>IF(ISNUMBER(K57/G57),IF(NOT(K57/G57=0),K57/G57, " "), " ")</f>
        <v>3.2952741020793956</v>
      </c>
      <c r="N57" s="154" t="s">
        <v>472</v>
      </c>
    </row>
    <row r="58" spans="1:14" ht="34.200000000000003" x14ac:dyDescent="0.25">
      <c r="A58" s="152">
        <v>31</v>
      </c>
      <c r="B58" s="153" t="s">
        <v>473</v>
      </c>
      <c r="C58" s="134" t="s">
        <v>474</v>
      </c>
      <c r="D58" s="154" t="s">
        <v>475</v>
      </c>
      <c r="E58" s="155">
        <v>6.6E-3</v>
      </c>
      <c r="F58" s="136" t="s">
        <v>476</v>
      </c>
      <c r="G58" s="136">
        <v>1.82</v>
      </c>
      <c r="H58" s="156">
        <v>1425</v>
      </c>
      <c r="I58" s="156">
        <v>9.41</v>
      </c>
      <c r="J58" s="136" t="s">
        <v>477</v>
      </c>
      <c r="K58" s="136">
        <v>9.6</v>
      </c>
      <c r="L58" s="157"/>
      <c r="M58" s="156">
        <f>IF(ISNUMBER(K58/G58),IF(NOT(K58/G58=0),K58/G58, " "), " ")</f>
        <v>5.2747252747252746</v>
      </c>
      <c r="N58" s="154" t="s">
        <v>478</v>
      </c>
    </row>
    <row r="59" spans="1:14" ht="34.200000000000003" x14ac:dyDescent="0.25">
      <c r="A59" s="152">
        <v>32</v>
      </c>
      <c r="B59" s="153" t="s">
        <v>479</v>
      </c>
      <c r="C59" s="134" t="s">
        <v>480</v>
      </c>
      <c r="D59" s="154" t="s">
        <v>475</v>
      </c>
      <c r="E59" s="155">
        <v>6.6E-3</v>
      </c>
      <c r="F59" s="136" t="s">
        <v>481</v>
      </c>
      <c r="G59" s="136">
        <v>3.04</v>
      </c>
      <c r="H59" s="156">
        <v>2137.5</v>
      </c>
      <c r="I59" s="156">
        <v>14.11</v>
      </c>
      <c r="J59" s="136" t="s">
        <v>482</v>
      </c>
      <c r="K59" s="136">
        <v>14.41</v>
      </c>
      <c r="L59" s="157"/>
      <c r="M59" s="156">
        <f>IF(ISNUMBER(K59/G59),IF(NOT(K59/G59=0),K59/G59, " "), " ")</f>
        <v>4.7401315789473681</v>
      </c>
      <c r="N59" s="154" t="s">
        <v>483</v>
      </c>
    </row>
    <row r="60" spans="1:14" ht="22.8" x14ac:dyDescent="0.25">
      <c r="A60" s="152">
        <v>33</v>
      </c>
      <c r="B60" s="153" t="s">
        <v>484</v>
      </c>
      <c r="C60" s="134" t="s">
        <v>485</v>
      </c>
      <c r="D60" s="154" t="s">
        <v>486</v>
      </c>
      <c r="E60" s="155">
        <v>6</v>
      </c>
      <c r="F60" s="136" t="s">
        <v>487</v>
      </c>
      <c r="G60" s="136">
        <v>111.6</v>
      </c>
      <c r="H60" s="156">
        <v>33.74</v>
      </c>
      <c r="I60" s="156">
        <v>202.44</v>
      </c>
      <c r="J60" s="136" t="s">
        <v>488</v>
      </c>
      <c r="K60" s="136">
        <v>206.88</v>
      </c>
      <c r="L60" s="157"/>
      <c r="M60" s="156">
        <f>IF(ISNUMBER(K60/G60),IF(NOT(K60/G60=0),K60/G60, " "), " ")</f>
        <v>1.8537634408602151</v>
      </c>
      <c r="N60" s="154" t="s">
        <v>489</v>
      </c>
    </row>
    <row r="61" spans="1:14" ht="22.8" x14ac:dyDescent="0.25">
      <c r="A61" s="152">
        <v>34</v>
      </c>
      <c r="B61" s="153" t="s">
        <v>490</v>
      </c>
      <c r="C61" s="134" t="s">
        <v>491</v>
      </c>
      <c r="D61" s="154" t="s">
        <v>486</v>
      </c>
      <c r="E61" s="155">
        <v>1</v>
      </c>
      <c r="F61" s="136" t="s">
        <v>492</v>
      </c>
      <c r="G61" s="136">
        <v>20.2</v>
      </c>
      <c r="H61" s="156">
        <v>54.52</v>
      </c>
      <c r="I61" s="156">
        <v>54.52</v>
      </c>
      <c r="J61" s="136" t="s">
        <v>493</v>
      </c>
      <c r="K61" s="136">
        <v>55.69</v>
      </c>
      <c r="L61" s="157"/>
      <c r="M61" s="156">
        <f>IF(ISNUMBER(K61/G61),IF(NOT(K61/G61=0),K61/G61, " "), " ")</f>
        <v>2.7569306930693069</v>
      </c>
      <c r="N61" s="154" t="s">
        <v>494</v>
      </c>
    </row>
    <row r="62" spans="1:14" ht="34.200000000000003" x14ac:dyDescent="0.25">
      <c r="A62" s="152">
        <v>35</v>
      </c>
      <c r="B62" s="153" t="s">
        <v>495</v>
      </c>
      <c r="C62" s="134" t="s">
        <v>496</v>
      </c>
      <c r="D62" s="154" t="s">
        <v>469</v>
      </c>
      <c r="E62" s="155">
        <v>1.1976</v>
      </c>
      <c r="F62" s="136" t="s">
        <v>497</v>
      </c>
      <c r="G62" s="136">
        <v>42.28</v>
      </c>
      <c r="H62" s="156">
        <v>65.25</v>
      </c>
      <c r="I62" s="156">
        <v>78.14</v>
      </c>
      <c r="J62" s="136" t="s">
        <v>498</v>
      </c>
      <c r="K62" s="136">
        <v>79.78</v>
      </c>
      <c r="L62" s="157"/>
      <c r="M62" s="156">
        <f>IF(ISNUMBER(K62/G62),IF(NOT(K62/G62=0),K62/G62, " "), " ")</f>
        <v>1.8869441816461683</v>
      </c>
      <c r="N62" s="154" t="s">
        <v>499</v>
      </c>
    </row>
    <row r="63" spans="1:14" ht="34.200000000000003" x14ac:dyDescent="0.25">
      <c r="A63" s="152">
        <v>36</v>
      </c>
      <c r="B63" s="153" t="s">
        <v>500</v>
      </c>
      <c r="C63" s="134" t="s">
        <v>501</v>
      </c>
      <c r="D63" s="154" t="s">
        <v>469</v>
      </c>
      <c r="E63" s="155">
        <v>0.499</v>
      </c>
      <c r="F63" s="136" t="s">
        <v>502</v>
      </c>
      <c r="G63" s="136">
        <v>29.19</v>
      </c>
      <c r="H63" s="156">
        <v>209.74</v>
      </c>
      <c r="I63" s="156">
        <v>104.66</v>
      </c>
      <c r="J63" s="136" t="s">
        <v>503</v>
      </c>
      <c r="K63" s="136">
        <v>106.83</v>
      </c>
      <c r="L63" s="157"/>
      <c r="M63" s="156">
        <f>IF(ISNUMBER(K63/G63),IF(NOT(K63/G63=0),K63/G63, " "), " ")</f>
        <v>3.6598150051387459</v>
      </c>
      <c r="N63" s="154" t="s">
        <v>504</v>
      </c>
    </row>
    <row r="64" spans="1:14" ht="22.8" x14ac:dyDescent="0.25">
      <c r="A64" s="152">
        <v>37</v>
      </c>
      <c r="B64" s="153" t="s">
        <v>505</v>
      </c>
      <c r="C64" s="134" t="s">
        <v>506</v>
      </c>
      <c r="D64" s="154" t="s">
        <v>422</v>
      </c>
      <c r="E64" s="155">
        <v>1E-4</v>
      </c>
      <c r="F64" s="136" t="s">
        <v>507</v>
      </c>
      <c r="G64" s="136">
        <v>0.06</v>
      </c>
      <c r="H64" s="156">
        <v>2521</v>
      </c>
      <c r="I64" s="156">
        <v>0.25</v>
      </c>
      <c r="J64" s="136" t="s">
        <v>508</v>
      </c>
      <c r="K64" s="136">
        <v>0.28999999999999998</v>
      </c>
      <c r="L64" s="157"/>
      <c r="M64" s="156">
        <f>IF(ISNUMBER(K64/G64),IF(NOT(K64/G64=0),K64/G64, " "), " ")</f>
        <v>4.833333333333333</v>
      </c>
      <c r="N64" s="154" t="s">
        <v>509</v>
      </c>
    </row>
    <row r="65" spans="1:14" ht="34.200000000000003" x14ac:dyDescent="0.25">
      <c r="A65" s="152">
        <v>38</v>
      </c>
      <c r="B65" s="153" t="s">
        <v>510</v>
      </c>
      <c r="C65" s="134" t="s">
        <v>511</v>
      </c>
      <c r="D65" s="154" t="s">
        <v>422</v>
      </c>
      <c r="E65" s="155">
        <v>3.198</v>
      </c>
      <c r="F65" s="136" t="s">
        <v>512</v>
      </c>
      <c r="G65" s="136">
        <v>9.9600000000000009</v>
      </c>
      <c r="H65" s="156">
        <v>21.36</v>
      </c>
      <c r="I65" s="156">
        <v>68.31</v>
      </c>
      <c r="J65" s="136" t="s">
        <v>513</v>
      </c>
      <c r="K65" s="136">
        <v>69.7</v>
      </c>
      <c r="L65" s="157"/>
      <c r="M65" s="156">
        <f>IF(ISNUMBER(K65/G65),IF(NOT(K65/G65=0),K65/G65, " "), " ")</f>
        <v>6.9979919678714859</v>
      </c>
      <c r="N65" s="154" t="s">
        <v>514</v>
      </c>
    </row>
    <row r="66" spans="1:14" ht="34.200000000000003" x14ac:dyDescent="0.25">
      <c r="A66" s="152">
        <v>39</v>
      </c>
      <c r="B66" s="153" t="s">
        <v>515</v>
      </c>
      <c r="C66" s="134" t="s">
        <v>516</v>
      </c>
      <c r="D66" s="154" t="s">
        <v>416</v>
      </c>
      <c r="E66" s="155">
        <v>2.9999999999999997E-4</v>
      </c>
      <c r="F66" s="136" t="s">
        <v>517</v>
      </c>
      <c r="G66" s="136">
        <v>7.47</v>
      </c>
      <c r="H66" s="156">
        <v>112499.5</v>
      </c>
      <c r="I66" s="156">
        <v>33.75</v>
      </c>
      <c r="J66" s="136" t="s">
        <v>518</v>
      </c>
      <c r="K66" s="136">
        <v>34.450000000000003</v>
      </c>
      <c r="L66" s="157"/>
      <c r="M66" s="156">
        <f>IF(ISNUMBER(K66/G66),IF(NOT(K66/G66=0),K66/G66, " "), " ")</f>
        <v>4.6117804551539496</v>
      </c>
      <c r="N66" s="154" t="s">
        <v>519</v>
      </c>
    </row>
    <row r="67" spans="1:14" ht="22.8" x14ac:dyDescent="0.25">
      <c r="A67" s="152">
        <v>40</v>
      </c>
      <c r="B67" s="153" t="s">
        <v>520</v>
      </c>
      <c r="C67" s="134" t="s">
        <v>521</v>
      </c>
      <c r="D67" s="154" t="s">
        <v>443</v>
      </c>
      <c r="E67" s="155">
        <v>3.5000000000000003E-2</v>
      </c>
      <c r="F67" s="136" t="s">
        <v>522</v>
      </c>
      <c r="G67" s="136">
        <v>0.93</v>
      </c>
      <c r="H67" s="156">
        <v>184.77</v>
      </c>
      <c r="I67" s="156">
        <v>6.47</v>
      </c>
      <c r="J67" s="136" t="s">
        <v>523</v>
      </c>
      <c r="K67" s="136">
        <v>6.6</v>
      </c>
      <c r="L67" s="157"/>
      <c r="M67" s="156">
        <f>IF(ISNUMBER(K67/G67),IF(NOT(K67/G67=0),K67/G67, " "), " ")</f>
        <v>7.0967741935483861</v>
      </c>
      <c r="N67" s="154" t="s">
        <v>524</v>
      </c>
    </row>
    <row r="68" spans="1:14" ht="22.8" x14ac:dyDescent="0.25">
      <c r="A68" s="152">
        <v>41</v>
      </c>
      <c r="B68" s="153" t="s">
        <v>525</v>
      </c>
      <c r="C68" s="134" t="s">
        <v>448</v>
      </c>
      <c r="D68" s="154" t="s">
        <v>443</v>
      </c>
      <c r="E68" s="155">
        <v>0.8</v>
      </c>
      <c r="F68" s="136" t="s">
        <v>449</v>
      </c>
      <c r="G68" s="136">
        <v>18.239999999999998</v>
      </c>
      <c r="H68" s="156"/>
      <c r="I68" s="156"/>
      <c r="J68" s="136" t="s">
        <v>450</v>
      </c>
      <c r="K68" s="136">
        <v>96.49</v>
      </c>
      <c r="L68" s="157"/>
      <c r="M68" s="156">
        <f>IF(ISNUMBER(K68/G68),IF(NOT(K68/G68=0),K68/G68, " "), " ")</f>
        <v>5.2900219298245617</v>
      </c>
      <c r="N68" s="154"/>
    </row>
    <row r="69" spans="1:14" ht="22.8" x14ac:dyDescent="0.25">
      <c r="A69" s="152">
        <v>42</v>
      </c>
      <c r="B69" s="153" t="s">
        <v>526</v>
      </c>
      <c r="C69" s="134" t="s">
        <v>527</v>
      </c>
      <c r="D69" s="154" t="s">
        <v>443</v>
      </c>
      <c r="E69" s="155">
        <v>0.2</v>
      </c>
      <c r="F69" s="136" t="s">
        <v>528</v>
      </c>
      <c r="G69" s="136">
        <v>2.42</v>
      </c>
      <c r="H69" s="156"/>
      <c r="I69" s="156"/>
      <c r="J69" s="136" t="s">
        <v>529</v>
      </c>
      <c r="K69" s="136">
        <v>8.74</v>
      </c>
      <c r="L69" s="157"/>
      <c r="M69" s="156">
        <f>IF(ISNUMBER(K69/G69),IF(NOT(K69/G69=0),K69/G69, " "), " ")</f>
        <v>3.6115702479338845</v>
      </c>
      <c r="N69" s="154"/>
    </row>
    <row r="70" spans="1:14" ht="22.8" x14ac:dyDescent="0.25">
      <c r="A70" s="152">
        <v>43</v>
      </c>
      <c r="B70" s="153" t="s">
        <v>530</v>
      </c>
      <c r="C70" s="134" t="s">
        <v>531</v>
      </c>
      <c r="D70" s="154" t="s">
        <v>443</v>
      </c>
      <c r="E70" s="155">
        <v>2.7</v>
      </c>
      <c r="F70" s="136" t="s">
        <v>532</v>
      </c>
      <c r="G70" s="136">
        <v>71.010000000000005</v>
      </c>
      <c r="H70" s="156"/>
      <c r="I70" s="156"/>
      <c r="J70" s="136" t="s">
        <v>533</v>
      </c>
      <c r="K70" s="136">
        <v>325.68</v>
      </c>
      <c r="L70" s="157"/>
      <c r="M70" s="156">
        <f>IF(ISNUMBER(K70/G70),IF(NOT(K70/G70=0),K70/G70, " "), " ")</f>
        <v>4.586396282213772</v>
      </c>
      <c r="N70" s="154"/>
    </row>
    <row r="71" spans="1:14" ht="22.8" x14ac:dyDescent="0.25">
      <c r="A71" s="152">
        <v>44</v>
      </c>
      <c r="B71" s="153" t="s">
        <v>534</v>
      </c>
      <c r="C71" s="134" t="s">
        <v>535</v>
      </c>
      <c r="D71" s="154" t="s">
        <v>416</v>
      </c>
      <c r="E71" s="155">
        <v>0.01</v>
      </c>
      <c r="F71" s="136" t="s">
        <v>536</v>
      </c>
      <c r="G71" s="136">
        <v>110.11</v>
      </c>
      <c r="H71" s="156"/>
      <c r="I71" s="156"/>
      <c r="J71" s="136" t="s">
        <v>537</v>
      </c>
      <c r="K71" s="136">
        <v>31.1</v>
      </c>
      <c r="L71" s="157"/>
      <c r="M71" s="156">
        <f>IF(ISNUMBER(K71/G71),IF(NOT(K71/G71=0),K71/G71, " "), " ")</f>
        <v>0.28244482789937336</v>
      </c>
      <c r="N71" s="154"/>
    </row>
    <row r="72" spans="1:14" ht="57" x14ac:dyDescent="0.25">
      <c r="A72" s="152">
        <v>45</v>
      </c>
      <c r="B72" s="153" t="s">
        <v>538</v>
      </c>
      <c r="C72" s="134" t="s">
        <v>539</v>
      </c>
      <c r="D72" s="154" t="s">
        <v>469</v>
      </c>
      <c r="E72" s="155">
        <v>2.5</v>
      </c>
      <c r="F72" s="136" t="s">
        <v>540</v>
      </c>
      <c r="G72" s="136">
        <v>71</v>
      </c>
      <c r="H72" s="156"/>
      <c r="I72" s="156"/>
      <c r="J72" s="136" t="s">
        <v>541</v>
      </c>
      <c r="K72" s="136">
        <v>235.58</v>
      </c>
      <c r="L72" s="157"/>
      <c r="M72" s="156">
        <f>IF(ISNUMBER(K72/G72),IF(NOT(K72/G72=0),K72/G72, " "), " ")</f>
        <v>3.3180281690140845</v>
      </c>
      <c r="N72" s="154"/>
    </row>
    <row r="73" spans="1:14" ht="45.6" x14ac:dyDescent="0.25">
      <c r="A73" s="152">
        <v>46</v>
      </c>
      <c r="B73" s="153" t="s">
        <v>542</v>
      </c>
      <c r="C73" s="134" t="s">
        <v>543</v>
      </c>
      <c r="D73" s="154" t="s">
        <v>544</v>
      </c>
      <c r="E73" s="155">
        <v>0.1</v>
      </c>
      <c r="F73" s="136" t="s">
        <v>545</v>
      </c>
      <c r="G73" s="136">
        <v>5.03</v>
      </c>
      <c r="H73" s="156"/>
      <c r="I73" s="156"/>
      <c r="J73" s="136" t="s">
        <v>546</v>
      </c>
      <c r="K73" s="136">
        <v>13.42</v>
      </c>
      <c r="L73" s="157"/>
      <c r="M73" s="156">
        <f>IF(ISNUMBER(K73/G73),IF(NOT(K73/G73=0),K73/G73, " "), " ")</f>
        <v>2.6679920477137173</v>
      </c>
      <c r="N73" s="154"/>
    </row>
    <row r="74" spans="1:14" ht="22.8" x14ac:dyDescent="0.25">
      <c r="A74" s="152">
        <v>47</v>
      </c>
      <c r="B74" s="153" t="s">
        <v>547</v>
      </c>
      <c r="C74" s="134" t="s">
        <v>548</v>
      </c>
      <c r="D74" s="154" t="s">
        <v>486</v>
      </c>
      <c r="E74" s="155">
        <v>2</v>
      </c>
      <c r="F74" s="136" t="s">
        <v>549</v>
      </c>
      <c r="G74" s="136">
        <v>55.8</v>
      </c>
      <c r="H74" s="156"/>
      <c r="I74" s="156"/>
      <c r="J74" s="136" t="s">
        <v>550</v>
      </c>
      <c r="K74" s="136">
        <v>204.12</v>
      </c>
      <c r="L74" s="157"/>
      <c r="M74" s="156">
        <f>IF(ISNUMBER(K74/G74),IF(NOT(K74/G74=0),K74/G74, " "), " ")</f>
        <v>3.6580645161290324</v>
      </c>
      <c r="N74" s="154"/>
    </row>
    <row r="75" spans="1:14" ht="22.8" x14ac:dyDescent="0.25">
      <c r="A75" s="152">
        <v>48</v>
      </c>
      <c r="B75" s="153" t="s">
        <v>551</v>
      </c>
      <c r="C75" s="134" t="s">
        <v>552</v>
      </c>
      <c r="D75" s="154" t="s">
        <v>486</v>
      </c>
      <c r="E75" s="155">
        <v>1</v>
      </c>
      <c r="F75" s="136" t="s">
        <v>553</v>
      </c>
      <c r="G75" s="136">
        <v>21.1</v>
      </c>
      <c r="H75" s="156"/>
      <c r="I75" s="156"/>
      <c r="J75" s="136" t="s">
        <v>554</v>
      </c>
      <c r="K75" s="136">
        <v>129.69999999999999</v>
      </c>
      <c r="L75" s="157"/>
      <c r="M75" s="156">
        <f>IF(ISNUMBER(K75/G75),IF(NOT(K75/G75=0),K75/G75, " "), " ")</f>
        <v>6.1469194312796196</v>
      </c>
      <c r="N75" s="154"/>
    </row>
    <row r="76" spans="1:14" ht="22.8" x14ac:dyDescent="0.25">
      <c r="A76" s="152">
        <v>49</v>
      </c>
      <c r="B76" s="153" t="s">
        <v>555</v>
      </c>
      <c r="C76" s="134" t="s">
        <v>556</v>
      </c>
      <c r="D76" s="154" t="s">
        <v>486</v>
      </c>
      <c r="E76" s="155">
        <v>1</v>
      </c>
      <c r="F76" s="136" t="s">
        <v>557</v>
      </c>
      <c r="G76" s="136">
        <v>29.3</v>
      </c>
      <c r="H76" s="156"/>
      <c r="I76" s="156"/>
      <c r="J76" s="136" t="s">
        <v>558</v>
      </c>
      <c r="K76" s="136">
        <v>74.81</v>
      </c>
      <c r="L76" s="157"/>
      <c r="M76" s="156">
        <f>IF(ISNUMBER(K76/G76),IF(NOT(K76/G76=0),K76/G76, " "), " ")</f>
        <v>2.5532423208191126</v>
      </c>
      <c r="N76" s="154"/>
    </row>
    <row r="77" spans="1:14" ht="22.8" x14ac:dyDescent="0.25">
      <c r="A77" s="152">
        <v>50</v>
      </c>
      <c r="B77" s="153" t="s">
        <v>559</v>
      </c>
      <c r="C77" s="134" t="s">
        <v>560</v>
      </c>
      <c r="D77" s="154" t="s">
        <v>486</v>
      </c>
      <c r="E77" s="155">
        <v>1</v>
      </c>
      <c r="F77" s="136" t="s">
        <v>561</v>
      </c>
      <c r="G77" s="136">
        <v>43.5</v>
      </c>
      <c r="H77" s="156"/>
      <c r="I77" s="156"/>
      <c r="J77" s="136" t="s">
        <v>562</v>
      </c>
      <c r="K77" s="136">
        <v>116.32</v>
      </c>
      <c r="L77" s="157"/>
      <c r="M77" s="156">
        <f>IF(ISNUMBER(K77/G77),IF(NOT(K77/G77=0),K77/G77, " "), " ")</f>
        <v>2.6740229885057469</v>
      </c>
      <c r="N77" s="154"/>
    </row>
    <row r="78" spans="1:14" ht="34.200000000000003" x14ac:dyDescent="0.25">
      <c r="A78" s="152">
        <v>51</v>
      </c>
      <c r="B78" s="153" t="s">
        <v>563</v>
      </c>
      <c r="C78" s="134" t="s">
        <v>564</v>
      </c>
      <c r="D78" s="154" t="s">
        <v>486</v>
      </c>
      <c r="E78" s="155">
        <v>1</v>
      </c>
      <c r="F78" s="136" t="s">
        <v>565</v>
      </c>
      <c r="G78" s="136">
        <v>257.58999999999997</v>
      </c>
      <c r="H78" s="156"/>
      <c r="I78" s="156"/>
      <c r="J78" s="136" t="s">
        <v>566</v>
      </c>
      <c r="K78" s="136">
        <v>401.92</v>
      </c>
      <c r="L78" s="157"/>
      <c r="M78" s="156">
        <f>IF(ISNUMBER(K78/G78),IF(NOT(K78/G78=0),K78/G78, " "), " ")</f>
        <v>1.5603090182072288</v>
      </c>
      <c r="N78" s="154"/>
    </row>
    <row r="79" spans="1:14" ht="34.200000000000003" x14ac:dyDescent="0.25">
      <c r="A79" s="152">
        <v>52</v>
      </c>
      <c r="B79" s="153" t="s">
        <v>567</v>
      </c>
      <c r="C79" s="134" t="s">
        <v>568</v>
      </c>
      <c r="D79" s="154" t="s">
        <v>486</v>
      </c>
      <c r="E79" s="155">
        <v>2</v>
      </c>
      <c r="F79" s="136" t="s">
        <v>569</v>
      </c>
      <c r="G79" s="136">
        <v>402.42</v>
      </c>
      <c r="H79" s="156"/>
      <c r="I79" s="156"/>
      <c r="J79" s="136" t="s">
        <v>570</v>
      </c>
      <c r="K79" s="136">
        <v>852.8</v>
      </c>
      <c r="L79" s="157"/>
      <c r="M79" s="156">
        <f>IF(ISNUMBER(K79/G79),IF(NOT(K79/G79=0),K79/G79, " "), " ")</f>
        <v>2.1191789672481485</v>
      </c>
      <c r="N79" s="154"/>
    </row>
    <row r="80" spans="1:14" ht="34.200000000000003" x14ac:dyDescent="0.25">
      <c r="A80" s="152">
        <v>53</v>
      </c>
      <c r="B80" s="153" t="s">
        <v>571</v>
      </c>
      <c r="C80" s="134" t="s">
        <v>572</v>
      </c>
      <c r="D80" s="154" t="s">
        <v>486</v>
      </c>
      <c r="E80" s="155">
        <v>4</v>
      </c>
      <c r="F80" s="136" t="s">
        <v>573</v>
      </c>
      <c r="G80" s="136">
        <v>164</v>
      </c>
      <c r="H80" s="156"/>
      <c r="I80" s="156"/>
      <c r="J80" s="136" t="s">
        <v>574</v>
      </c>
      <c r="K80" s="136">
        <v>439.04</v>
      </c>
      <c r="L80" s="157"/>
      <c r="M80" s="156">
        <f>IF(ISNUMBER(K80/G80),IF(NOT(K80/G80=0),K80/G80, " "), " ")</f>
        <v>2.6770731707317075</v>
      </c>
      <c r="N80" s="154"/>
    </row>
    <row r="81" spans="1:14" ht="22.8" x14ac:dyDescent="0.25">
      <c r="A81" s="152">
        <v>54</v>
      </c>
      <c r="B81" s="153" t="s">
        <v>575</v>
      </c>
      <c r="C81" s="134" t="s">
        <v>576</v>
      </c>
      <c r="D81" s="154" t="s">
        <v>486</v>
      </c>
      <c r="E81" s="155">
        <v>2</v>
      </c>
      <c r="F81" s="136" t="s">
        <v>577</v>
      </c>
      <c r="G81" s="136">
        <v>96.56</v>
      </c>
      <c r="H81" s="156"/>
      <c r="I81" s="156"/>
      <c r="J81" s="136" t="s">
        <v>578</v>
      </c>
      <c r="K81" s="136">
        <v>391.34</v>
      </c>
      <c r="L81" s="157"/>
      <c r="M81" s="156">
        <f>IF(ISNUMBER(K81/G81),IF(NOT(K81/G81=0),K81/G81, " "), " ")</f>
        <v>4.0528169014084501</v>
      </c>
      <c r="N81" s="154"/>
    </row>
    <row r="82" spans="1:14" ht="19.350000000000001" customHeight="1" x14ac:dyDescent="0.25">
      <c r="A82" s="150" t="s">
        <v>579</v>
      </c>
      <c r="B82" s="151"/>
      <c r="C82" s="151"/>
      <c r="D82" s="151"/>
      <c r="E82" s="151"/>
      <c r="F82" s="151"/>
      <c r="G82" s="151"/>
      <c r="H82" s="151"/>
      <c r="I82" s="151"/>
      <c r="J82" s="151"/>
      <c r="K82" s="151"/>
      <c r="L82" s="151"/>
      <c r="M82" s="151"/>
      <c r="N82" s="151"/>
    </row>
    <row r="83" spans="1:14" ht="19.350000000000001" customHeight="1" x14ac:dyDescent="0.25">
      <c r="A83" s="128" t="s">
        <v>413</v>
      </c>
      <c r="B83" s="129"/>
      <c r="C83" s="129"/>
      <c r="D83" s="129"/>
      <c r="E83" s="129"/>
      <c r="F83" s="129"/>
      <c r="G83" s="129"/>
      <c r="H83" s="129"/>
      <c r="I83" s="129"/>
      <c r="J83" s="129"/>
      <c r="K83" s="129"/>
      <c r="L83" s="129"/>
      <c r="M83" s="129"/>
      <c r="N83" s="129"/>
    </row>
    <row r="84" spans="1:14" ht="22.8" x14ac:dyDescent="0.25">
      <c r="A84" s="152">
        <v>55</v>
      </c>
      <c r="B84" s="153" t="s">
        <v>580</v>
      </c>
      <c r="C84" s="134" t="s">
        <v>581</v>
      </c>
      <c r="D84" s="154" t="s">
        <v>486</v>
      </c>
      <c r="E84" s="155">
        <v>3</v>
      </c>
      <c r="F84" s="136" t="s">
        <v>380</v>
      </c>
      <c r="G84" s="136"/>
      <c r="H84" s="156"/>
      <c r="I84" s="156"/>
      <c r="J84" s="136" t="s">
        <v>380</v>
      </c>
      <c r="K84" s="136"/>
      <c r="L84" s="157"/>
      <c r="M84" s="156" t="str">
        <f>IF(ISNUMBER(K84/G84),IF(NOT(K84/G84=0),K84/G84, " "), " ")</f>
        <v xml:space="preserve"> </v>
      </c>
      <c r="N84" s="154"/>
    </row>
    <row r="85" spans="1:14" ht="22.8" x14ac:dyDescent="0.25">
      <c r="A85" s="152">
        <v>56</v>
      </c>
      <c r="B85" s="153" t="s">
        <v>582</v>
      </c>
      <c r="C85" s="134" t="s">
        <v>583</v>
      </c>
      <c r="D85" s="154" t="s">
        <v>416</v>
      </c>
      <c r="E85" s="155">
        <v>1.1999999999999999E-3</v>
      </c>
      <c r="F85" s="136" t="s">
        <v>380</v>
      </c>
      <c r="G85" s="136"/>
      <c r="H85" s="156"/>
      <c r="I85" s="156"/>
      <c r="J85" s="136" t="s">
        <v>380</v>
      </c>
      <c r="K85" s="136"/>
      <c r="L85" s="157"/>
      <c r="M85" s="156" t="str">
        <f>IF(ISNUMBER(K85/G85),IF(NOT(K85/G85=0),K85/G85, " "), " ")</f>
        <v xml:space="preserve"> </v>
      </c>
      <c r="N85" s="154"/>
    </row>
    <row r="86" spans="1:14" ht="22.8" x14ac:dyDescent="0.25">
      <c r="A86" s="158">
        <v>57</v>
      </c>
      <c r="B86" s="159" t="s">
        <v>584</v>
      </c>
      <c r="C86" s="140" t="s">
        <v>585</v>
      </c>
      <c r="D86" s="160" t="s">
        <v>416</v>
      </c>
      <c r="E86" s="161">
        <v>2E-3</v>
      </c>
      <c r="F86" s="142" t="s">
        <v>380</v>
      </c>
      <c r="G86" s="142"/>
      <c r="H86" s="162"/>
      <c r="I86" s="162"/>
      <c r="J86" s="142" t="s">
        <v>380</v>
      </c>
      <c r="K86" s="142"/>
      <c r="L86" s="163"/>
      <c r="M86" s="162" t="str">
        <f>IF(ISNUMBER(K86/G86),IF(NOT(K86/G86=0),K86/G86, " "), " ")</f>
        <v xml:space="preserve"> </v>
      </c>
      <c r="N86" s="160"/>
    </row>
    <row r="87" spans="1:14" x14ac:dyDescent="0.25">
      <c r="A87" s="144" t="s">
        <v>319</v>
      </c>
      <c r="B87" s="145"/>
      <c r="C87" s="145"/>
      <c r="D87" s="145"/>
      <c r="E87" s="145"/>
      <c r="F87" s="145"/>
      <c r="G87" s="164">
        <v>2738</v>
      </c>
      <c r="H87" s="165"/>
      <c r="I87" s="165"/>
      <c r="J87" s="165"/>
      <c r="K87" s="164">
        <v>12346</v>
      </c>
      <c r="L87" s="166"/>
      <c r="M87" s="164">
        <f ca="1">IF(ISNUMBER(INDIRECT("K" &amp; ROW())/INDIRECT("G" &amp; ROW())),INDIRECT("K" &amp; ROW())/INDIRECT("G" &amp; ROW()), " ")</f>
        <v>4.5091307523739959</v>
      </c>
      <c r="N87" s="146" t="s">
        <v>586</v>
      </c>
    </row>
    <row r="88" spans="1:14" x14ac:dyDescent="0.25">
      <c r="A88" s="144" t="s">
        <v>324</v>
      </c>
      <c r="B88" s="145"/>
      <c r="C88" s="145"/>
      <c r="D88" s="145"/>
      <c r="E88" s="145"/>
      <c r="F88" s="145"/>
      <c r="G88" s="164"/>
      <c r="H88" s="165"/>
      <c r="I88" s="165"/>
      <c r="J88" s="165"/>
      <c r="K88" s="164"/>
      <c r="L88" s="166"/>
      <c r="M88" s="164" t="str">
        <f ca="1">IF(ISNUMBER(INDIRECT("K" &amp; ROW())/INDIRECT("G" &amp; ROW())),INDIRECT("K" &amp; ROW())/INDIRECT("G" &amp; ROW()), " ")</f>
        <v xml:space="preserve"> </v>
      </c>
      <c r="N88" s="146" t="s">
        <v>586</v>
      </c>
    </row>
    <row r="89" spans="1:14" x14ac:dyDescent="0.25">
      <c r="A89" s="144" t="s">
        <v>325</v>
      </c>
      <c r="B89" s="145"/>
      <c r="C89" s="145"/>
      <c r="D89" s="145"/>
      <c r="E89" s="145"/>
      <c r="F89" s="145"/>
      <c r="G89" s="164">
        <v>532</v>
      </c>
      <c r="H89" s="165"/>
      <c r="I89" s="165"/>
      <c r="J89" s="165"/>
      <c r="K89" s="164">
        <v>5876</v>
      </c>
      <c r="L89" s="166"/>
      <c r="M89" s="164">
        <f ca="1">IF(ISNUMBER(INDIRECT("K" &amp; ROW())/INDIRECT("G" &amp; ROW())),INDIRECT("K" &amp; ROW())/INDIRECT("G" &amp; ROW()), " ")</f>
        <v>11.045112781954888</v>
      </c>
      <c r="N89" s="146" t="s">
        <v>586</v>
      </c>
    </row>
    <row r="90" spans="1:14" x14ac:dyDescent="0.25">
      <c r="A90" s="144" t="s">
        <v>326</v>
      </c>
      <c r="B90" s="145"/>
      <c r="C90" s="145"/>
      <c r="D90" s="145"/>
      <c r="E90" s="145"/>
      <c r="F90" s="145"/>
      <c r="G90" s="164">
        <v>1892</v>
      </c>
      <c r="H90" s="165"/>
      <c r="I90" s="165"/>
      <c r="J90" s="165"/>
      <c r="K90" s="164">
        <v>4967</v>
      </c>
      <c r="L90" s="166"/>
      <c r="M90" s="164">
        <f ca="1">IF(ISNUMBER(INDIRECT("K" &amp; ROW())/INDIRECT("G" &amp; ROW())),INDIRECT("K" &amp; ROW())/INDIRECT("G" &amp; ROW()), " ")</f>
        <v>2.625264270613108</v>
      </c>
      <c r="N90" s="146" t="s">
        <v>586</v>
      </c>
    </row>
    <row r="91" spans="1:14" x14ac:dyDescent="0.25">
      <c r="A91" s="144" t="s">
        <v>327</v>
      </c>
      <c r="B91" s="145"/>
      <c r="C91" s="145"/>
      <c r="D91" s="145"/>
      <c r="E91" s="145"/>
      <c r="F91" s="145"/>
      <c r="G91" s="164">
        <v>326</v>
      </c>
      <c r="H91" s="165"/>
      <c r="I91" s="165"/>
      <c r="J91" s="165"/>
      <c r="K91" s="164">
        <v>1639</v>
      </c>
      <c r="L91" s="166"/>
      <c r="M91" s="164">
        <f ca="1">IF(ISNUMBER(INDIRECT("K" &amp; ROW())/INDIRECT("G" &amp; ROW())),INDIRECT("K" &amp; ROW())/INDIRECT("G" &amp; ROW()), " ")</f>
        <v>5.0276073619631898</v>
      </c>
      <c r="N91" s="146" t="s">
        <v>586</v>
      </c>
    </row>
    <row r="92" spans="1:14" x14ac:dyDescent="0.25">
      <c r="A92" s="147" t="s">
        <v>328</v>
      </c>
      <c r="B92" s="148"/>
      <c r="C92" s="148"/>
      <c r="D92" s="148"/>
      <c r="E92" s="148"/>
      <c r="F92" s="148"/>
      <c r="G92" s="167">
        <v>500</v>
      </c>
      <c r="H92" s="168"/>
      <c r="I92" s="168"/>
      <c r="J92" s="168"/>
      <c r="K92" s="167">
        <v>4701</v>
      </c>
      <c r="L92" s="169"/>
      <c r="M92" s="167">
        <f ca="1">IF(ISNUMBER(INDIRECT("K" &amp; ROW())/INDIRECT("G" &amp; ROW())),INDIRECT("K" &amp; ROW())/INDIRECT("G" &amp; ROW()), " ")</f>
        <v>9.4019999999999992</v>
      </c>
      <c r="N92" s="149" t="s">
        <v>586</v>
      </c>
    </row>
    <row r="93" spans="1:14" x14ac:dyDescent="0.25">
      <c r="A93" s="147" t="s">
        <v>329</v>
      </c>
      <c r="B93" s="148"/>
      <c r="C93" s="148"/>
      <c r="D93" s="148"/>
      <c r="E93" s="148"/>
      <c r="F93" s="148"/>
      <c r="G93" s="167">
        <v>320</v>
      </c>
      <c r="H93" s="168"/>
      <c r="I93" s="168"/>
      <c r="J93" s="168"/>
      <c r="K93" s="167">
        <v>2823</v>
      </c>
      <c r="L93" s="169"/>
      <c r="M93" s="167">
        <f ca="1">IF(ISNUMBER(INDIRECT("K" &amp; ROW())/INDIRECT("G" &amp; ROW())),INDIRECT("K" &amp; ROW())/INDIRECT("G" &amp; ROW()), " ")</f>
        <v>8.8218750000000004</v>
      </c>
      <c r="N93" s="149" t="s">
        <v>586</v>
      </c>
    </row>
    <row r="94" spans="1:14" x14ac:dyDescent="0.25">
      <c r="A94" s="147" t="s">
        <v>330</v>
      </c>
      <c r="B94" s="148"/>
      <c r="C94" s="148"/>
      <c r="D94" s="148"/>
      <c r="E94" s="148"/>
      <c r="F94" s="148"/>
      <c r="G94" s="167"/>
      <c r="H94" s="168"/>
      <c r="I94" s="168"/>
      <c r="J94" s="168"/>
      <c r="K94" s="167"/>
      <c r="L94" s="169"/>
      <c r="M94" s="167" t="str">
        <f ca="1">IF(ISNUMBER(INDIRECT("K" &amp; ROW())/INDIRECT("G" &amp; ROW())),INDIRECT("K" &amp; ROW())/INDIRECT("G" &amp; ROW()), " ")</f>
        <v xml:space="preserve"> </v>
      </c>
      <c r="N94" s="149" t="s">
        <v>586</v>
      </c>
    </row>
    <row r="95" spans="1:14" ht="30" customHeight="1" x14ac:dyDescent="0.25">
      <c r="A95" s="144" t="s">
        <v>331</v>
      </c>
      <c r="B95" s="145"/>
      <c r="C95" s="145"/>
      <c r="D95" s="145"/>
      <c r="E95" s="145"/>
      <c r="F95" s="145"/>
      <c r="G95" s="164">
        <v>2237</v>
      </c>
      <c r="H95" s="165"/>
      <c r="I95" s="165"/>
      <c r="J95" s="165"/>
      <c r="K95" s="164">
        <v>11402</v>
      </c>
      <c r="L95" s="166"/>
      <c r="M95" s="164">
        <f ca="1">IF(ISNUMBER(INDIRECT("K" &amp; ROW())/INDIRECT("G" &amp; ROW())),INDIRECT("K" &amp; ROW())/INDIRECT("G" &amp; ROW()), " ")</f>
        <v>5.0970049172999552</v>
      </c>
      <c r="N95" s="146" t="s">
        <v>586</v>
      </c>
    </row>
    <row r="96" spans="1:14" x14ac:dyDescent="0.25">
      <c r="A96" s="144" t="s">
        <v>332</v>
      </c>
      <c r="B96" s="145"/>
      <c r="C96" s="145"/>
      <c r="D96" s="145"/>
      <c r="E96" s="145"/>
      <c r="F96" s="145"/>
      <c r="G96" s="164">
        <v>158</v>
      </c>
      <c r="H96" s="165"/>
      <c r="I96" s="165"/>
      <c r="J96" s="165"/>
      <c r="K96" s="164">
        <v>687</v>
      </c>
      <c r="L96" s="166"/>
      <c r="M96" s="164">
        <f ca="1">IF(ISNUMBER(INDIRECT("K" &amp; ROW())/INDIRECT("G" &amp; ROW())),INDIRECT("K" &amp; ROW())/INDIRECT("G" &amp; ROW()), " ")</f>
        <v>4.3481012658227849</v>
      </c>
      <c r="N96" s="146" t="s">
        <v>586</v>
      </c>
    </row>
    <row r="97" spans="1:14" ht="30" customHeight="1" x14ac:dyDescent="0.25">
      <c r="A97" s="144" t="s">
        <v>333</v>
      </c>
      <c r="B97" s="145"/>
      <c r="C97" s="145"/>
      <c r="D97" s="145"/>
      <c r="E97" s="145"/>
      <c r="F97" s="145"/>
      <c r="G97" s="164">
        <v>9</v>
      </c>
      <c r="H97" s="165"/>
      <c r="I97" s="165"/>
      <c r="J97" s="165"/>
      <c r="K97" s="164">
        <v>91</v>
      </c>
      <c r="L97" s="166"/>
      <c r="M97" s="164">
        <f ca="1">IF(ISNUMBER(INDIRECT("K" &amp; ROW())/INDIRECT("G" &amp; ROW())),INDIRECT("K" &amp; ROW())/INDIRECT("G" &amp; ROW()), " ")</f>
        <v>10.111111111111111</v>
      </c>
      <c r="N97" s="146" t="s">
        <v>586</v>
      </c>
    </row>
    <row r="98" spans="1:14" ht="30" customHeight="1" x14ac:dyDescent="0.25">
      <c r="A98" s="144" t="s">
        <v>334</v>
      </c>
      <c r="B98" s="145"/>
      <c r="C98" s="145"/>
      <c r="D98" s="145"/>
      <c r="E98" s="145"/>
      <c r="F98" s="145"/>
      <c r="G98" s="164">
        <v>186</v>
      </c>
      <c r="H98" s="165"/>
      <c r="I98" s="165"/>
      <c r="J98" s="165"/>
      <c r="K98" s="164">
        <v>749</v>
      </c>
      <c r="L98" s="166"/>
      <c r="M98" s="164">
        <f ca="1">IF(ISNUMBER(INDIRECT("K" &amp; ROW())/INDIRECT("G" &amp; ROW())),INDIRECT("K" &amp; ROW())/INDIRECT("G" &amp; ROW()), " ")</f>
        <v>4.0268817204301079</v>
      </c>
      <c r="N98" s="146" t="s">
        <v>586</v>
      </c>
    </row>
    <row r="99" spans="1:14" ht="30" customHeight="1" x14ac:dyDescent="0.25">
      <c r="A99" s="144" t="s">
        <v>335</v>
      </c>
      <c r="B99" s="145"/>
      <c r="C99" s="145"/>
      <c r="D99" s="145"/>
      <c r="E99" s="145"/>
      <c r="F99" s="145"/>
      <c r="G99" s="164">
        <v>968</v>
      </c>
      <c r="H99" s="165"/>
      <c r="I99" s="165"/>
      <c r="J99" s="165"/>
      <c r="K99" s="164">
        <v>6941</v>
      </c>
      <c r="L99" s="166"/>
      <c r="M99" s="164">
        <f ca="1">IF(ISNUMBER(INDIRECT("K" &amp; ROW())/INDIRECT("G" &amp; ROW())),INDIRECT("K" &amp; ROW())/INDIRECT("G" &amp; ROW()), " ")</f>
        <v>7.1704545454545459</v>
      </c>
      <c r="N99" s="146" t="s">
        <v>586</v>
      </c>
    </row>
    <row r="100" spans="1:14" x14ac:dyDescent="0.25">
      <c r="A100" s="144" t="s">
        <v>336</v>
      </c>
      <c r="B100" s="145"/>
      <c r="C100" s="145"/>
      <c r="D100" s="145"/>
      <c r="E100" s="145"/>
      <c r="F100" s="145"/>
      <c r="G100" s="164">
        <v>3558</v>
      </c>
      <c r="H100" s="165"/>
      <c r="I100" s="165"/>
      <c r="J100" s="165"/>
      <c r="K100" s="164">
        <v>19870</v>
      </c>
      <c r="L100" s="166"/>
      <c r="M100" s="164">
        <f ca="1">IF(ISNUMBER(INDIRECT("K" &amp; ROW())/INDIRECT("G" &amp; ROW())),INDIRECT("K" &amp; ROW())/INDIRECT("G" &amp; ROW()), " ")</f>
        <v>5.5845980888139408</v>
      </c>
      <c r="N100" s="146" t="s">
        <v>586</v>
      </c>
    </row>
    <row r="101" spans="1:14" ht="30" customHeight="1" x14ac:dyDescent="0.25">
      <c r="A101" s="144" t="s">
        <v>337</v>
      </c>
      <c r="B101" s="145"/>
      <c r="C101" s="145"/>
      <c r="D101" s="145"/>
      <c r="E101" s="145"/>
      <c r="F101" s="145"/>
      <c r="G101" s="164">
        <v>421.13</v>
      </c>
      <c r="H101" s="165"/>
      <c r="I101" s="165"/>
      <c r="J101" s="165"/>
      <c r="K101" s="164">
        <v>1385.69</v>
      </c>
      <c r="L101" s="166"/>
      <c r="M101" s="164">
        <f ca="1">IF(ISNUMBER(INDIRECT("K" &amp; ROW())/INDIRECT("G" &amp; ROW())),INDIRECT("K" &amp; ROW())/INDIRECT("G" &amp; ROW()), " ")</f>
        <v>3.2904091373210176</v>
      </c>
      <c r="N101" s="146" t="s">
        <v>586</v>
      </c>
    </row>
    <row r="102" spans="1:14" x14ac:dyDescent="0.25">
      <c r="A102" s="147" t="s">
        <v>338</v>
      </c>
      <c r="B102" s="148"/>
      <c r="C102" s="148"/>
      <c r="D102" s="148"/>
      <c r="E102" s="148"/>
      <c r="F102" s="148"/>
      <c r="G102" s="167">
        <v>3979.13</v>
      </c>
      <c r="H102" s="168"/>
      <c r="I102" s="168"/>
      <c r="J102" s="168"/>
      <c r="K102" s="167">
        <v>21255.69</v>
      </c>
      <c r="L102" s="169"/>
      <c r="M102" s="167">
        <f ca="1">IF(ISNUMBER(INDIRECT("K" &amp; ROW())/INDIRECT("G" &amp; ROW())),INDIRECT("K" &amp; ROW())/INDIRECT("G" &amp; ROW()), " ")</f>
        <v>5.3417933065770651</v>
      </c>
      <c r="N102" s="149" t="s">
        <v>586</v>
      </c>
    </row>
    <row r="103" spans="1:14" x14ac:dyDescent="0.25">
      <c r="A103" s="48"/>
      <c r="G103" s="67"/>
      <c r="H103" s="68"/>
      <c r="I103" s="68"/>
      <c r="J103" s="68"/>
      <c r="K103" s="67"/>
      <c r="L103" s="69"/>
      <c r="M103" s="67"/>
      <c r="N103" s="48"/>
    </row>
    <row r="104" spans="1:14" x14ac:dyDescent="0.25">
      <c r="A104" s="28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70"/>
      <c r="M104" s="29"/>
      <c r="N104" s="29"/>
    </row>
    <row r="105" spans="1:14" x14ac:dyDescent="0.25">
      <c r="A105" s="75" t="s">
        <v>69</v>
      </c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70"/>
      <c r="M105" s="29"/>
      <c r="N105" s="29"/>
    </row>
    <row r="106" spans="1:14" x14ac:dyDescent="0.25">
      <c r="A106" s="3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70"/>
      <c r="M106" s="29"/>
      <c r="N106" s="29"/>
    </row>
    <row r="107" spans="1:14" x14ac:dyDescent="0.25">
      <c r="A107" s="75" t="s">
        <v>70</v>
      </c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70"/>
      <c r="M107" s="29"/>
      <c r="N107" s="29"/>
    </row>
  </sheetData>
  <mergeCells count="49">
    <mergeCell ref="A99:F99"/>
    <mergeCell ref="A100:F100"/>
    <mergeCell ref="A101:F101"/>
    <mergeCell ref="A102:F102"/>
    <mergeCell ref="A93:F93"/>
    <mergeCell ref="A94:F94"/>
    <mergeCell ref="A95:F95"/>
    <mergeCell ref="A96:F96"/>
    <mergeCell ref="A97:F97"/>
    <mergeCell ref="A98:F98"/>
    <mergeCell ref="A87:F87"/>
    <mergeCell ref="A88:F88"/>
    <mergeCell ref="A89:F89"/>
    <mergeCell ref="A90:F90"/>
    <mergeCell ref="A91:F91"/>
    <mergeCell ref="A92:F92"/>
    <mergeCell ref="A24:N24"/>
    <mergeCell ref="A25:N25"/>
    <mergeCell ref="A36:N36"/>
    <mergeCell ref="A46:N46"/>
    <mergeCell ref="A82:N82"/>
    <mergeCell ref="A83:N83"/>
    <mergeCell ref="A5:N5"/>
    <mergeCell ref="A6:N6"/>
    <mergeCell ref="A7:N7"/>
    <mergeCell ref="A8:N8"/>
    <mergeCell ref="G10:I10"/>
    <mergeCell ref="G11:H11"/>
    <mergeCell ref="J11:K11"/>
    <mergeCell ref="G14:H14"/>
    <mergeCell ref="J10:M10"/>
    <mergeCell ref="G12:H12"/>
    <mergeCell ref="J12:K12"/>
    <mergeCell ref="G13:H13"/>
    <mergeCell ref="M20:M22"/>
    <mergeCell ref="J13:K13"/>
    <mergeCell ref="J14:K14"/>
    <mergeCell ref="N20:N22"/>
    <mergeCell ref="D21:D22"/>
    <mergeCell ref="H21:I21"/>
    <mergeCell ref="J21:K21"/>
    <mergeCell ref="G15:H15"/>
    <mergeCell ref="J15:K15"/>
    <mergeCell ref="A20:A22"/>
    <mergeCell ref="B20:B22"/>
    <mergeCell ref="C20:C22"/>
    <mergeCell ref="E20:E22"/>
    <mergeCell ref="F20:G21"/>
    <mergeCell ref="H20:K20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77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550" r:id="rId4" name="Button 142">
              <controlPr defaultSize="0" print="0" autoFill="0" autoPict="0" macro="[0]!Лист8.AddTZM">
                <anchor moveWithCells="1" sizeWithCells="1">
                  <from>
                    <xdr:col>0</xdr:col>
                    <xdr:colOff>76200</xdr:colOff>
                    <xdr:row>14</xdr:row>
                    <xdr:rowOff>106680</xdr:rowOff>
                  </from>
                  <to>
                    <xdr:col>1</xdr:col>
                    <xdr:colOff>998220</xdr:colOff>
                    <xdr:row>16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Мои данные</vt:lpstr>
      <vt:lpstr>Ведомость ресурсов</vt:lpstr>
      <vt:lpstr>'Ведомость ресурсов'!Заголовки_для_печати</vt:lpstr>
      <vt:lpstr>'Мои данные'!Заголовки_для_печати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2010-11-13T04:27:57Z</cp:lastPrinted>
  <dcterms:created xsi:type="dcterms:W3CDTF">2003-01-28T12:33:10Z</dcterms:created>
  <dcterms:modified xsi:type="dcterms:W3CDTF">2015-03-22T14:14:58Z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