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 refMode="R1C1"/>
</workbook>
</file>

<file path=xl/calcChain.xml><?xml version="1.0" encoding="utf-8"?>
<calcChain xmlns="http://schemas.openxmlformats.org/spreadsheetml/2006/main">
  <c r="M26" i="16"/>
  <c r="M27"/>
  <c r="M29"/>
  <c r="M30"/>
  <c r="M31"/>
  <c r="J15"/>
  <c r="G15"/>
  <c r="J13"/>
  <c r="G13"/>
  <c r="J12"/>
  <c r="G12"/>
  <c r="J11"/>
  <c r="G11"/>
  <c r="K31" i="8"/>
  <c r="H31"/>
  <c r="K29"/>
  <c r="H29"/>
  <c r="K28"/>
  <c r="H28"/>
  <c r="K27"/>
  <c r="H27"/>
  <c r="K58"/>
  <c r="K57"/>
  <c r="H58"/>
  <c r="H57"/>
  <c r="J14" i="16"/>
  <c r="G14"/>
  <c r="K30" i="8"/>
  <c r="H30"/>
  <c r="A18" i="16"/>
  <c r="B34" i="8"/>
  <c r="M32" i="16"/>
  <c r="M40"/>
  <c r="M37"/>
  <c r="M35"/>
  <c r="M34"/>
  <c r="M42"/>
  <c r="M33"/>
  <c r="M41"/>
  <c r="M43"/>
  <c r="M38"/>
  <c r="M39"/>
  <c r="M3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<sst xmlns="http://schemas.openxmlformats.org/spreadsheetml/2006/main" count="206" uniqueCount="132">
  <si>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</si>
  <si>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</si>
  <si>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</si>
  <si>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</si>
  <si>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</si>
  <si>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</si>
  <si>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</si>
  <si>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</si>
  <si>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</si>
  <si>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</si>
  <si>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</si>
  <si>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</si>
  <si>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</si>
  <si>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</si>
  <si>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</si>
  <si>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</si>
  <si>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</si>
  <si>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</si>
  <si>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</si>
  <si>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</si>
  <si>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</si>
  <si>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</si>
  <si>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</si>
  <si>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</si>
  <si>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</si>
  <si>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</si>
  <si>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</si>
  <si>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</si>
  <si>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</si>
  <si>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</si>
  <si>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</si>
  <si>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</si>
  <si>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</si>
  <si>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</si>
  <si>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</si>
  <si>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</si>
  <si>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</si>
  <si>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</si>
  <si>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</si>
  <si>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</si>
  <si>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</si>
  <si>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</si>
  <si>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</si>
  <si>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</si>
  <si>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</si>
  <si>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</si>
  <si>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</si>
  <si>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</si>
  <si>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</si>
  <si>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</si>
  <si>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</si>
  <si>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</si>
  <si>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</si>
  <si>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</si>
  <si>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</si>
  <si>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</si>
  <si>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</si>
  <si>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</si>
  <si>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</si>
  <si>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</si>
  <si>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</si>
  <si>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</si>
  <si>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</si>
  <si>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</si>
  <si>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</si>
  <si>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</si>
  <si>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</si>
  <si>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</si>
  <si>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Пушкина 8а</t>
  </si>
  <si>
    <t>Сдал:  _________________ //</t>
  </si>
  <si>
    <t>Принял:  _________________ //</t>
  </si>
  <si>
    <t>Раздел 1. АПРЕЛЬ</t>
  </si>
  <si>
    <t>кв.36</t>
  </si>
  <si>
    <t>ТЕРр65-23-2
Слив и наполнение водой системы отопления: с осмотром системы
1000 м3 объема здания
НР 63%=74%*0.85 от ФОТ
СП 40%=50%*0.8 от ФОТ</t>
  </si>
  <si>
    <t>0,75
63
40</t>
  </si>
  <si>
    <t>10
7
5</t>
  </si>
  <si>
    <t>113
71
45</t>
  </si>
  <si>
    <t>Р</t>
  </si>
  <si>
    <t>ТЕРр65-18-1
Ремонт задвижек диаметром: до 100 мм без снятия с места
100 шт. арматуры
НР 88%=103%*0.85 от ФОТ
СП 48%=60%*0.8 от ФОТ</t>
  </si>
  <si>
    <t>0,01
88
48</t>
  </si>
  <si>
    <t>3302,21
_____
801,06</t>
  </si>
  <si>
    <t>41
34
20</t>
  </si>
  <si>
    <t>33
_____
8</t>
  </si>
  <si>
    <t>403
320
175</t>
  </si>
  <si>
    <t>364
_____
39</t>
  </si>
  <si>
    <t>Итого прямые затраты по акту</t>
  </si>
  <si>
    <t>43
_____
8</t>
  </si>
  <si>
    <t>477
_____
39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</si>
  <si>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</si>
  <si>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</si>
  <si>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</si>
  <si>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</si>
  <si>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</si>
  <si>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</si>
  <si>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</si>
  <si>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</si>
  <si>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</si>
  <si>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</si>
  <si>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</si>
  <si>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</si>
  <si>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</si>
  <si>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</si>
  <si>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1-3-0</t>
  </si>
  <si>
    <t>Затраты труда рабочих (ср 3)</t>
  </si>
  <si>
    <t xml:space="preserve">чел.час
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</si>
  <si>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</si>
  <si>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</si>
  <si>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</si>
  <si>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</si>
  <si>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</si>
  <si>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</si>
  <si>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 xml:space="preserve">                  Материалы</t>
  </si>
  <si>
    <t>101-0962</t>
  </si>
  <si>
    <t>Смазка солидол жировой марки «Ж»</t>
  </si>
  <si>
    <t xml:space="preserve">т
</t>
  </si>
  <si>
    <t xml:space="preserve">10350
</t>
  </si>
  <si>
    <t xml:space="preserve">40582,64
</t>
  </si>
  <si>
    <t>27.01.090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</si>
  <si>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</si>
  <si>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</si>
  <si>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</si>
  <si>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</si>
  <si>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</si>
  <si>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509-3368</t>
  </si>
  <si>
    <t>Набивки сальниковые</t>
  </si>
  <si>
    <t xml:space="preserve">кг
</t>
  </si>
  <si>
    <t xml:space="preserve">26,6
</t>
  </si>
  <si>
    <t xml:space="preserve">188,58
</t>
  </si>
  <si>
    <t>04.02.0416</t>
  </si>
  <si>
    <t xml:space="preserve"> </t>
  </si>
  <si>
    <t>О ПРИЕМКЕ ВЫПОЛНЕННЫХ РАБОТ за  2014</t>
  </si>
  <si>
    <t>на Пушкина 6 а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</si>
</sst>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7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76"/>
  <sheetViews>
    <sheetView showGridLines="0" tabSelected="1" topLeftCell="A13" workbookViewId="0">
      <selection activeCell="G28" sqref="G28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3.97</v>
      </c>
      <c r="X14" s="27">
        <v>3.97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7" t="s">
        <v>38</v>
      </c>
      <c r="I17" s="128"/>
      <c r="J17" s="127" t="s">
        <v>39</v>
      </c>
      <c r="K17" s="128"/>
      <c r="L17" s="131" t="s">
        <v>40</v>
      </c>
      <c r="M17" s="132"/>
      <c r="N17" s="132"/>
      <c r="O17" s="132"/>
      <c r="P17" s="132"/>
      <c r="Q17" s="132"/>
      <c r="R17" s="132"/>
      <c r="S17" s="132"/>
      <c r="T17" s="132"/>
      <c r="U17" s="132"/>
      <c r="V17" s="133"/>
    </row>
    <row r="18" spans="2:27" s="25" customFormat="1">
      <c r="B18" s="30"/>
      <c r="C18" s="29"/>
      <c r="D18" s="29"/>
      <c r="E18" s="29"/>
      <c r="H18" s="129"/>
      <c r="I18" s="130"/>
      <c r="J18" s="129"/>
      <c r="K18" s="130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>
      <c r="B19" s="28"/>
      <c r="C19" s="29"/>
      <c r="D19" s="29"/>
      <c r="E19" s="29"/>
      <c r="H19" s="134">
        <v>1</v>
      </c>
      <c r="I19" s="135"/>
      <c r="J19" s="136" t="s">
        <v>65</v>
      </c>
      <c r="K19" s="137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2" t="s">
        <v>37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</row>
    <row r="22" spans="2:27" s="33" customFormat="1" ht="15.75">
      <c r="B22" s="142" t="s">
        <v>130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</row>
    <row r="23" spans="2:27" s="29" customFormat="1" ht="12">
      <c r="B23" s="143" t="s">
        <v>131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</row>
    <row r="24" spans="2:27" s="34" customFormat="1" ht="12">
      <c r="B24" s="152" t="s">
        <v>3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9" t="s">
        <v>19</v>
      </c>
      <c r="I26" s="150"/>
      <c r="J26" s="151"/>
      <c r="K26" s="149" t="s">
        <v>20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>
      <c r="B27" s="25"/>
      <c r="C27" s="25"/>
      <c r="D27" s="25"/>
      <c r="E27" s="28" t="s">
        <v>4</v>
      </c>
      <c r="F27" s="25"/>
      <c r="G27" s="25"/>
      <c r="H27" s="138">
        <f>120.38/1000</f>
        <v>0.12038</v>
      </c>
      <c r="I27" s="139"/>
      <c r="J27" s="35" t="s">
        <v>5</v>
      </c>
      <c r="K27" s="140">
        <f>1152.01/1000</f>
        <v>1.15201</v>
      </c>
      <c r="L27" s="141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>
      <c r="B28" s="25"/>
      <c r="C28" s="25"/>
      <c r="D28" s="25"/>
      <c r="E28" s="37" t="s">
        <v>34</v>
      </c>
      <c r="F28" s="25"/>
      <c r="G28" s="38"/>
      <c r="H28" s="138">
        <f>0/1000</f>
        <v>0</v>
      </c>
      <c r="I28" s="139"/>
      <c r="J28" s="35" t="s">
        <v>5</v>
      </c>
      <c r="K28" s="140">
        <f>0/1000</f>
        <v>0</v>
      </c>
      <c r="L28" s="141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>
      <c r="B29" s="25"/>
      <c r="C29" s="25"/>
      <c r="D29" s="25"/>
      <c r="E29" s="37" t="s">
        <v>35</v>
      </c>
      <c r="F29" s="25"/>
      <c r="G29" s="38"/>
      <c r="H29" s="138">
        <f>0/1000</f>
        <v>0</v>
      </c>
      <c r="I29" s="139"/>
      <c r="J29" s="35" t="s">
        <v>5</v>
      </c>
      <c r="K29" s="140">
        <f>0/1000</f>
        <v>0</v>
      </c>
      <c r="L29" s="141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>
      <c r="B30" s="25"/>
      <c r="C30" s="25"/>
      <c r="D30" s="25"/>
      <c r="E30" s="28" t="s">
        <v>6</v>
      </c>
      <c r="F30" s="25"/>
      <c r="G30" s="25"/>
      <c r="H30" s="138">
        <f>(W14+W15)/1000</f>
        <v>3.9700000000000004E-3</v>
      </c>
      <c r="I30" s="139"/>
      <c r="J30" s="35" t="s">
        <v>7</v>
      </c>
      <c r="K30" s="140">
        <f>(X14+X15)/1000</f>
        <v>3.9700000000000004E-3</v>
      </c>
      <c r="L30" s="141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43</v>
      </c>
      <c r="Z30" s="71">
        <v>41</v>
      </c>
      <c r="AA30" s="71">
        <v>25</v>
      </c>
    </row>
    <row r="31" spans="2:27">
      <c r="B31" s="25"/>
      <c r="C31" s="25"/>
      <c r="D31" s="25"/>
      <c r="E31" s="28" t="s">
        <v>8</v>
      </c>
      <c r="F31" s="25"/>
      <c r="G31" s="25"/>
      <c r="H31" s="138">
        <f>43/1000</f>
        <v>4.2999999999999997E-2</v>
      </c>
      <c r="I31" s="139"/>
      <c r="J31" s="35" t="s">
        <v>5</v>
      </c>
      <c r="K31" s="140">
        <f>477/1000</f>
        <v>0.47699999999999998</v>
      </c>
      <c r="L31" s="141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477</v>
      </c>
      <c r="Z31" s="72">
        <v>391</v>
      </c>
      <c r="AA31" s="72">
        <v>220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21" t="s">
        <v>59</v>
      </c>
      <c r="B36" s="122"/>
      <c r="C36" s="125" t="s">
        <v>10</v>
      </c>
      <c r="D36" s="125" t="s">
        <v>11</v>
      </c>
      <c r="E36" s="146" t="s">
        <v>12</v>
      </c>
      <c r="F36" s="147"/>
      <c r="G36" s="148"/>
      <c r="H36" s="146" t="s">
        <v>13</v>
      </c>
      <c r="I36" s="147"/>
      <c r="J36" s="148"/>
      <c r="K36" s="146" t="s">
        <v>14</v>
      </c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8"/>
    </row>
    <row r="37" spans="1:22" ht="18.75" customHeight="1" thickBot="1">
      <c r="A37" s="125" t="s">
        <v>60</v>
      </c>
      <c r="B37" s="123" t="s">
        <v>61</v>
      </c>
      <c r="C37" s="153"/>
      <c r="D37" s="153"/>
      <c r="E37" s="144" t="s">
        <v>1</v>
      </c>
      <c r="F37" s="47" t="s">
        <v>15</v>
      </c>
      <c r="G37" s="47" t="s">
        <v>16</v>
      </c>
      <c r="H37" s="144" t="s">
        <v>1</v>
      </c>
      <c r="I37" s="47" t="s">
        <v>15</v>
      </c>
      <c r="J37" s="47" t="s">
        <v>16</v>
      </c>
      <c r="K37" s="144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>
      <c r="A38" s="126"/>
      <c r="B38" s="124"/>
      <c r="C38" s="126"/>
      <c r="D38" s="126"/>
      <c r="E38" s="145"/>
      <c r="F38" s="47" t="s">
        <v>17</v>
      </c>
      <c r="G38" s="47" t="s">
        <v>18</v>
      </c>
      <c r="H38" s="145"/>
      <c r="I38" s="47" t="s">
        <v>17</v>
      </c>
      <c r="J38" s="47" t="s">
        <v>18</v>
      </c>
      <c r="K38" s="145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17" t="s">
        <v>71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18.399999999999999" customHeight="1">
      <c r="A41" s="119" t="s">
        <v>72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</row>
    <row r="42" spans="1:22" ht="72">
      <c r="A42" s="80">
        <v>1</v>
      </c>
      <c r="B42" s="81">
        <v>1</v>
      </c>
      <c r="C42" s="82" t="s">
        <v>73</v>
      </c>
      <c r="D42" s="83" t="s">
        <v>74</v>
      </c>
      <c r="E42" s="84">
        <v>13.69</v>
      </c>
      <c r="F42" s="85">
        <v>13.69</v>
      </c>
      <c r="G42" s="84"/>
      <c r="H42" s="84" t="s">
        <v>75</v>
      </c>
      <c r="I42" s="84">
        <v>10</v>
      </c>
      <c r="J42" s="84"/>
      <c r="K42" s="84" t="s">
        <v>76</v>
      </c>
      <c r="L42" s="85">
        <v>113</v>
      </c>
      <c r="M42" s="85"/>
      <c r="N42" s="85" t="s">
        <v>77</v>
      </c>
      <c r="O42" s="85"/>
      <c r="P42" s="85"/>
      <c r="Q42" s="85"/>
      <c r="R42" s="85"/>
      <c r="S42" s="85"/>
      <c r="T42" s="85"/>
      <c r="U42" s="85"/>
      <c r="V42" s="85"/>
    </row>
    <row r="43" spans="1:22" ht="72">
      <c r="A43" s="86">
        <v>2</v>
      </c>
      <c r="B43" s="87">
        <v>2</v>
      </c>
      <c r="C43" s="88" t="s">
        <v>78</v>
      </c>
      <c r="D43" s="89" t="s">
        <v>79</v>
      </c>
      <c r="E43" s="90">
        <v>4104.3</v>
      </c>
      <c r="F43" s="91" t="s">
        <v>80</v>
      </c>
      <c r="G43" s="90">
        <v>1.03</v>
      </c>
      <c r="H43" s="90" t="s">
        <v>81</v>
      </c>
      <c r="I43" s="90" t="s">
        <v>82</v>
      </c>
      <c r="J43" s="90"/>
      <c r="K43" s="90" t="s">
        <v>83</v>
      </c>
      <c r="L43" s="91" t="s">
        <v>84</v>
      </c>
      <c r="M43" s="91"/>
      <c r="N43" s="91" t="s">
        <v>77</v>
      </c>
      <c r="O43" s="91"/>
      <c r="P43" s="91"/>
      <c r="Q43" s="91"/>
      <c r="R43" s="91"/>
      <c r="S43" s="91"/>
      <c r="T43" s="91"/>
      <c r="U43" s="91"/>
      <c r="V43" s="91"/>
    </row>
    <row r="44" spans="1:22" ht="36">
      <c r="A44" s="113" t="s">
        <v>85</v>
      </c>
      <c r="B44" s="114"/>
      <c r="C44" s="114"/>
      <c r="D44" s="114"/>
      <c r="E44" s="114"/>
      <c r="F44" s="114"/>
      <c r="G44" s="114"/>
      <c r="H44" s="92">
        <v>51</v>
      </c>
      <c r="I44" s="92" t="s">
        <v>86</v>
      </c>
      <c r="J44" s="92"/>
      <c r="K44" s="92">
        <v>516</v>
      </c>
      <c r="L44" s="92" t="s">
        <v>87</v>
      </c>
      <c r="M44" s="92"/>
      <c r="N44" s="92"/>
      <c r="O44" s="92"/>
      <c r="P44" s="92"/>
      <c r="Q44" s="92"/>
      <c r="R44" s="92"/>
      <c r="S44" s="92"/>
      <c r="T44" s="92"/>
      <c r="U44" s="92"/>
      <c r="V44" s="92"/>
    </row>
    <row r="45" spans="1:22">
      <c r="A45" s="113" t="s">
        <v>88</v>
      </c>
      <c r="B45" s="114"/>
      <c r="C45" s="114"/>
      <c r="D45" s="114"/>
      <c r="E45" s="114"/>
      <c r="F45" s="114"/>
      <c r="G45" s="114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</row>
    <row r="46" spans="1:22">
      <c r="A46" s="113" t="s">
        <v>89</v>
      </c>
      <c r="B46" s="114"/>
      <c r="C46" s="114"/>
      <c r="D46" s="114"/>
      <c r="E46" s="114"/>
      <c r="F46" s="114"/>
      <c r="G46" s="114"/>
      <c r="H46" s="92">
        <v>43</v>
      </c>
      <c r="I46" s="92"/>
      <c r="J46" s="92"/>
      <c r="K46" s="92">
        <v>477</v>
      </c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>
      <c r="A47" s="113" t="s">
        <v>90</v>
      </c>
      <c r="B47" s="114"/>
      <c r="C47" s="114"/>
      <c r="D47" s="114"/>
      <c r="E47" s="114"/>
      <c r="F47" s="114"/>
      <c r="G47" s="114"/>
      <c r="H47" s="92">
        <v>8</v>
      </c>
      <c r="I47" s="92"/>
      <c r="J47" s="92"/>
      <c r="K47" s="92">
        <v>39</v>
      </c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>
      <c r="A48" s="115" t="s">
        <v>91</v>
      </c>
      <c r="B48" s="116"/>
      <c r="C48" s="116"/>
      <c r="D48" s="116"/>
      <c r="E48" s="116"/>
      <c r="F48" s="116"/>
      <c r="G48" s="116"/>
      <c r="H48" s="93">
        <v>41</v>
      </c>
      <c r="I48" s="93"/>
      <c r="J48" s="93"/>
      <c r="K48" s="93">
        <v>391</v>
      </c>
      <c r="L48" s="93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>
      <c r="A49" s="115" t="s">
        <v>92</v>
      </c>
      <c r="B49" s="116"/>
      <c r="C49" s="116"/>
      <c r="D49" s="116"/>
      <c r="E49" s="116"/>
      <c r="F49" s="116"/>
      <c r="G49" s="116"/>
      <c r="H49" s="93">
        <v>25</v>
      </c>
      <c r="I49" s="93"/>
      <c r="J49" s="93"/>
      <c r="K49" s="93">
        <v>220</v>
      </c>
      <c r="L49" s="93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>
      <c r="A50" s="115" t="s">
        <v>93</v>
      </c>
      <c r="B50" s="116"/>
      <c r="C50" s="116"/>
      <c r="D50" s="116"/>
      <c r="E50" s="116"/>
      <c r="F50" s="116"/>
      <c r="G50" s="116"/>
      <c r="H50" s="93"/>
      <c r="I50" s="93"/>
      <c r="J50" s="93"/>
      <c r="K50" s="93"/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ht="30" customHeight="1">
      <c r="A51" s="113" t="s">
        <v>94</v>
      </c>
      <c r="B51" s="114"/>
      <c r="C51" s="114"/>
      <c r="D51" s="114"/>
      <c r="E51" s="114"/>
      <c r="F51" s="114"/>
      <c r="G51" s="114"/>
      <c r="H51" s="92">
        <v>22</v>
      </c>
      <c r="I51" s="92"/>
      <c r="J51" s="92"/>
      <c r="K51" s="92">
        <v>229</v>
      </c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ht="30" customHeight="1">
      <c r="A52" s="113" t="s">
        <v>95</v>
      </c>
      <c r="B52" s="114"/>
      <c r="C52" s="114"/>
      <c r="D52" s="114"/>
      <c r="E52" s="114"/>
      <c r="F52" s="114"/>
      <c r="G52" s="114"/>
      <c r="H52" s="92">
        <v>95</v>
      </c>
      <c r="I52" s="92"/>
      <c r="J52" s="92"/>
      <c r="K52" s="92">
        <v>898</v>
      </c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>
      <c r="A53" s="113" t="s">
        <v>96</v>
      </c>
      <c r="B53" s="114"/>
      <c r="C53" s="114"/>
      <c r="D53" s="114"/>
      <c r="E53" s="114"/>
      <c r="F53" s="114"/>
      <c r="G53" s="114"/>
      <c r="H53" s="92">
        <v>117</v>
      </c>
      <c r="I53" s="92"/>
      <c r="J53" s="92"/>
      <c r="K53" s="92">
        <v>1127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ht="30" customHeight="1">
      <c r="A54" s="113" t="s">
        <v>97</v>
      </c>
      <c r="B54" s="114"/>
      <c r="C54" s="114"/>
      <c r="D54" s="114"/>
      <c r="E54" s="114"/>
      <c r="F54" s="114"/>
      <c r="G54" s="114"/>
      <c r="H54" s="92">
        <v>3.38</v>
      </c>
      <c r="I54" s="92"/>
      <c r="J54" s="92"/>
      <c r="K54" s="92">
        <v>25.01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>
      <c r="A55" s="115" t="s">
        <v>98</v>
      </c>
      <c r="B55" s="116"/>
      <c r="C55" s="116"/>
      <c r="D55" s="116"/>
      <c r="E55" s="116"/>
      <c r="F55" s="116"/>
      <c r="G55" s="116"/>
      <c r="H55" s="93">
        <v>120.38</v>
      </c>
      <c r="I55" s="93"/>
      <c r="J55" s="93"/>
      <c r="K55" s="93">
        <v>1152.01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>
      <c r="A57" s="50"/>
      <c r="B57" s="39"/>
      <c r="C57" s="73" t="s">
        <v>62</v>
      </c>
      <c r="D57" s="48"/>
      <c r="E57" s="48"/>
      <c r="F57" s="48"/>
      <c r="G57" s="48"/>
      <c r="H57" s="74">
        <f>IF(ISBLANK(Y30),"",ROUND(Z30/Y30,2)*100)</f>
        <v>95</v>
      </c>
      <c r="I57" s="48"/>
      <c r="J57" s="48"/>
      <c r="K57" s="74">
        <f>IF(ISBLANK(Y31),"",ROUND(Z31/Y31,2)*100)</f>
        <v>82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>
      <c r="A58" s="50"/>
      <c r="B58" s="39"/>
      <c r="C58" s="73" t="s">
        <v>63</v>
      </c>
      <c r="D58" s="48"/>
      <c r="E58" s="48"/>
      <c r="F58" s="48"/>
      <c r="G58" s="48"/>
      <c r="H58" s="45">
        <f>IF(ISBLANK(Y30),"",ROUND(AA30/Y30,2)*100)</f>
        <v>57.999999999999993</v>
      </c>
      <c r="I58" s="48"/>
      <c r="J58" s="48"/>
      <c r="K58" s="45">
        <f>IF(ISBLANK(Y31),"",ROUND(AA31/Y31,2)*100)</f>
        <v>46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>
      <c r="B60" s="75" t="s">
        <v>69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>
      <c r="C65" s="49"/>
      <c r="D65" s="49"/>
      <c r="E65" s="49"/>
      <c r="F65" s="49"/>
      <c r="G65" s="49"/>
    </row>
    <row r="66" spans="3:7">
      <c r="C66" s="49"/>
      <c r="D66" s="49"/>
      <c r="E66" s="49"/>
      <c r="F66" s="49"/>
      <c r="G66" s="49"/>
    </row>
    <row r="67" spans="3:7">
      <c r="C67" s="49"/>
      <c r="D67" s="49"/>
      <c r="E67" s="49"/>
      <c r="F67" s="49"/>
      <c r="G67" s="49"/>
    </row>
    <row r="68" spans="3:7">
      <c r="C68" s="49"/>
      <c r="D68" s="49"/>
      <c r="E68" s="49"/>
      <c r="F68" s="49"/>
      <c r="G68" s="49"/>
    </row>
    <row r="69" spans="3:7">
      <c r="C69" s="49"/>
      <c r="D69" s="49"/>
      <c r="E69" s="49"/>
      <c r="F69" s="49"/>
      <c r="G69" s="49"/>
    </row>
    <row r="70" spans="3:7">
      <c r="C70" s="49"/>
      <c r="D70" s="49"/>
      <c r="E70" s="49"/>
      <c r="F70" s="49"/>
      <c r="G70" s="49"/>
    </row>
    <row r="71" spans="3:7">
      <c r="C71" s="49"/>
      <c r="D71" s="49"/>
      <c r="E71" s="49"/>
      <c r="F71" s="49"/>
      <c r="G71" s="49"/>
    </row>
    <row r="72" spans="3:7">
      <c r="C72" s="49"/>
      <c r="D72" s="49"/>
      <c r="E72" s="49"/>
      <c r="F72" s="49"/>
      <c r="G72" s="49"/>
    </row>
    <row r="73" spans="3:7">
      <c r="C73" s="49"/>
      <c r="D73" s="49"/>
      <c r="E73" s="49"/>
      <c r="F73" s="49"/>
      <c r="G73" s="49"/>
    </row>
    <row r="74" spans="3:7">
      <c r="C74" s="49"/>
      <c r="D74" s="49"/>
      <c r="E74" s="49"/>
      <c r="F74" s="49"/>
      <c r="G74" s="49"/>
    </row>
    <row r="75" spans="3:7">
      <c r="C75" s="49"/>
      <c r="D75" s="49"/>
      <c r="E75" s="49"/>
      <c r="F75" s="49"/>
      <c r="G75" s="49"/>
    </row>
    <row r="76" spans="3:7">
      <c r="C76" s="49"/>
      <c r="D76" s="49"/>
      <c r="E76" s="49"/>
      <c r="F76" s="49"/>
      <c r="G76" s="49"/>
    </row>
  </sheetData>
  <mergeCells count="46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47:G47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1:V41"/>
    <mergeCell ref="A44:G44"/>
    <mergeCell ref="A45:G45"/>
    <mergeCell ref="A46:G46"/>
    <mergeCell ref="A54:G54"/>
    <mergeCell ref="A55:G55"/>
    <mergeCell ref="A48:G48"/>
    <mergeCell ref="A49:G49"/>
    <mergeCell ref="A50:G50"/>
    <mergeCell ref="A51:G51"/>
    <mergeCell ref="A52:G52"/>
    <mergeCell ref="A53:G53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99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2</v>
      </c>
      <c r="B4" s="29"/>
      <c r="C4" s="29"/>
      <c r="D4" s="29"/>
      <c r="L4" s="52"/>
    </row>
    <row r="5" spans="1:23" s="25" customFormat="1" ht="15">
      <c r="A5" s="156" t="s">
        <v>36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3" t="s">
        <v>33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3" t="s">
        <v>68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52" t="s">
        <v>3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7" t="s">
        <v>19</v>
      </c>
      <c r="H10" s="158"/>
      <c r="I10" s="158"/>
      <c r="J10" s="157" t="s">
        <v>20</v>
      </c>
      <c r="K10" s="158"/>
      <c r="L10" s="158"/>
      <c r="M10" s="159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4</v>
      </c>
      <c r="G11" s="138">
        <f>120.38/1000</f>
        <v>0.12038</v>
      </c>
      <c r="H11" s="139"/>
      <c r="I11" s="55" t="s">
        <v>5</v>
      </c>
      <c r="J11" s="140">
        <f>1152.01/1000</f>
        <v>1.15201</v>
      </c>
      <c r="K11" s="141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34</v>
      </c>
      <c r="F12" s="38"/>
      <c r="G12" s="138">
        <f>0/1000</f>
        <v>0</v>
      </c>
      <c r="H12" s="139"/>
      <c r="I12" s="55" t="s">
        <v>5</v>
      </c>
      <c r="J12" s="140">
        <f>0/1000</f>
        <v>0</v>
      </c>
      <c r="K12" s="141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35</v>
      </c>
      <c r="F13" s="38"/>
      <c r="G13" s="160">
        <f>0/1000</f>
        <v>0</v>
      </c>
      <c r="H13" s="161"/>
      <c r="I13" s="55" t="s">
        <v>5</v>
      </c>
      <c r="J13" s="140">
        <f>0/1000</f>
        <v>0</v>
      </c>
      <c r="K13" s="141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6</v>
      </c>
      <c r="G14" s="138">
        <f>(O14+O15)/1000</f>
        <v>3.9700000000000004E-3</v>
      </c>
      <c r="H14" s="139"/>
      <c r="I14" s="55" t="s">
        <v>7</v>
      </c>
      <c r="J14" s="140">
        <f>(P14+P15)/1000</f>
        <v>3.9700000000000004E-3</v>
      </c>
      <c r="K14" s="141"/>
      <c r="L14" s="58">
        <v>43</v>
      </c>
      <c r="M14" s="35" t="s">
        <v>7</v>
      </c>
      <c r="N14" s="57"/>
      <c r="O14" s="26">
        <v>3.97</v>
      </c>
      <c r="P14" s="27">
        <v>3.97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8</v>
      </c>
      <c r="G15" s="164">
        <f>43/1000</f>
        <v>4.2999999999999997E-2</v>
      </c>
      <c r="H15" s="165"/>
      <c r="I15" s="55" t="s">
        <v>5</v>
      </c>
      <c r="J15" s="140">
        <f>477/1000</f>
        <v>0.47699999999999998</v>
      </c>
      <c r="K15" s="141"/>
      <c r="L15" s="59">
        <v>477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5" t="s">
        <v>9</v>
      </c>
      <c r="B20" s="125" t="s">
        <v>0</v>
      </c>
      <c r="C20" s="125" t="s">
        <v>21</v>
      </c>
      <c r="D20" s="62" t="s">
        <v>22</v>
      </c>
      <c r="E20" s="125" t="s">
        <v>23</v>
      </c>
      <c r="F20" s="166" t="s">
        <v>24</v>
      </c>
      <c r="G20" s="167"/>
      <c r="H20" s="166" t="s">
        <v>25</v>
      </c>
      <c r="I20" s="170"/>
      <c r="J20" s="170"/>
      <c r="K20" s="167"/>
      <c r="L20" s="63"/>
      <c r="M20" s="125" t="s">
        <v>26</v>
      </c>
      <c r="N20" s="125" t="s">
        <v>27</v>
      </c>
    </row>
    <row r="21" spans="1:23" s="33" customFormat="1" ht="19.5" customHeight="1" thickBot="1">
      <c r="A21" s="153"/>
      <c r="B21" s="153"/>
      <c r="C21" s="153"/>
      <c r="D21" s="125" t="s">
        <v>32</v>
      </c>
      <c r="E21" s="153"/>
      <c r="F21" s="168"/>
      <c r="G21" s="169"/>
      <c r="H21" s="162" t="s">
        <v>28</v>
      </c>
      <c r="I21" s="163"/>
      <c r="J21" s="162" t="s">
        <v>29</v>
      </c>
      <c r="K21" s="163"/>
      <c r="L21" s="64"/>
      <c r="M21" s="153"/>
      <c r="N21" s="153"/>
    </row>
    <row r="22" spans="1:23" s="33" customFormat="1" ht="19.5" customHeight="1">
      <c r="A22" s="153"/>
      <c r="B22" s="153"/>
      <c r="C22" s="153"/>
      <c r="D22" s="153"/>
      <c r="E22" s="153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153"/>
      <c r="N22" s="153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4" t="s">
        <v>100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</row>
    <row r="25" spans="1:23" ht="19.350000000000001" customHeight="1">
      <c r="A25" s="117" t="s">
        <v>101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4">
      <c r="A26" s="94">
        <v>1</v>
      </c>
      <c r="B26" s="95" t="s">
        <v>102</v>
      </c>
      <c r="C26" s="82" t="s">
        <v>103</v>
      </c>
      <c r="D26" s="96" t="s">
        <v>104</v>
      </c>
      <c r="E26" s="97">
        <v>0.95</v>
      </c>
      <c r="F26" s="84" t="s">
        <v>105</v>
      </c>
      <c r="G26" s="84">
        <v>10.24</v>
      </c>
      <c r="H26" s="98"/>
      <c r="I26" s="98"/>
      <c r="J26" s="84" t="s">
        <v>106</v>
      </c>
      <c r="K26" s="84">
        <v>112.92</v>
      </c>
      <c r="L26" s="99"/>
      <c r="M26" s="98">
        <f>IF(ISNUMBER(K26/G26),IF(NOT(K26/G26=0),K26/G26, " "), " ")</f>
        <v>11.02734375</v>
      </c>
      <c r="N26" s="96"/>
    </row>
    <row r="27" spans="1:23" s="29" customFormat="1" ht="24">
      <c r="A27" s="94">
        <v>2</v>
      </c>
      <c r="B27" s="95" t="s">
        <v>107</v>
      </c>
      <c r="C27" s="82" t="s">
        <v>108</v>
      </c>
      <c r="D27" s="96" t="s">
        <v>104</v>
      </c>
      <c r="E27" s="97">
        <v>3.02</v>
      </c>
      <c r="F27" s="84" t="s">
        <v>109</v>
      </c>
      <c r="G27" s="84">
        <v>32.979999999999997</v>
      </c>
      <c r="H27" s="98"/>
      <c r="I27" s="98"/>
      <c r="J27" s="84" t="s">
        <v>110</v>
      </c>
      <c r="K27" s="84">
        <v>363.43</v>
      </c>
      <c r="L27" s="99"/>
      <c r="M27" s="98">
        <f>IF(ISNUMBER(K27/G27),IF(NOT(K27/G27=0),K27/G27, " "), " ")</f>
        <v>11.019708914493634</v>
      </c>
      <c r="N27" s="96"/>
    </row>
    <row r="28" spans="1:23" s="29" customFormat="1" ht="19.350000000000001" customHeight="1">
      <c r="A28" s="117" t="s">
        <v>111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</row>
    <row r="29" spans="1:23" s="29" customFormat="1" ht="24">
      <c r="A29" s="94">
        <v>3</v>
      </c>
      <c r="B29" s="95" t="s">
        <v>112</v>
      </c>
      <c r="C29" s="82" t="s">
        <v>113</v>
      </c>
      <c r="D29" s="96" t="s">
        <v>114</v>
      </c>
      <c r="E29" s="97">
        <v>1E-4</v>
      </c>
      <c r="F29" s="84" t="s">
        <v>115</v>
      </c>
      <c r="G29" s="84">
        <v>1.04</v>
      </c>
      <c r="H29" s="98">
        <v>39646.28</v>
      </c>
      <c r="I29" s="98">
        <v>3.96</v>
      </c>
      <c r="J29" s="84" t="s">
        <v>116</v>
      </c>
      <c r="K29" s="84">
        <v>4.0599999999999996</v>
      </c>
      <c r="L29" s="99"/>
      <c r="M29" s="98">
        <f>IF(ISNUMBER(K29/G29),IF(NOT(K29/G29=0),K29/G29, " "), " ")</f>
        <v>3.9038461538461533</v>
      </c>
      <c r="N29" s="96" t="s">
        <v>117</v>
      </c>
    </row>
    <row r="30" spans="1:23" ht="36">
      <c r="A30" s="94">
        <v>4</v>
      </c>
      <c r="B30" s="95" t="s">
        <v>118</v>
      </c>
      <c r="C30" s="82" t="s">
        <v>119</v>
      </c>
      <c r="D30" s="96" t="s">
        <v>114</v>
      </c>
      <c r="E30" s="97">
        <v>2.9999999999999997E-4</v>
      </c>
      <c r="F30" s="84" t="s">
        <v>120</v>
      </c>
      <c r="G30" s="84">
        <v>7.47</v>
      </c>
      <c r="H30" s="98">
        <v>112499.5</v>
      </c>
      <c r="I30" s="98">
        <v>33.75</v>
      </c>
      <c r="J30" s="84" t="s">
        <v>121</v>
      </c>
      <c r="K30" s="84">
        <v>34.450000000000003</v>
      </c>
      <c r="L30" s="99"/>
      <c r="M30" s="98">
        <f>IF(ISNUMBER(K30/G30),IF(NOT(K30/G30=0),K30/G30, " "), " ")</f>
        <v>4.6117804551539496</v>
      </c>
      <c r="N30" s="96" t="s">
        <v>122</v>
      </c>
    </row>
    <row r="31" spans="1:23" ht="24">
      <c r="A31" s="100">
        <v>5</v>
      </c>
      <c r="B31" s="101" t="s">
        <v>123</v>
      </c>
      <c r="C31" s="88" t="s">
        <v>124</v>
      </c>
      <c r="D31" s="102" t="s">
        <v>125</v>
      </c>
      <c r="E31" s="103">
        <v>3.5000000000000003E-2</v>
      </c>
      <c r="F31" s="90" t="s">
        <v>126</v>
      </c>
      <c r="G31" s="90">
        <v>0.93</v>
      </c>
      <c r="H31" s="104">
        <v>184.77</v>
      </c>
      <c r="I31" s="104">
        <v>6.47</v>
      </c>
      <c r="J31" s="90" t="s">
        <v>127</v>
      </c>
      <c r="K31" s="90">
        <v>6.6</v>
      </c>
      <c r="L31" s="105"/>
      <c r="M31" s="104">
        <f>IF(ISNUMBER(K31/G31),IF(NOT(K31/G31=0),K31/G31, " "), " ")</f>
        <v>7.0967741935483861</v>
      </c>
      <c r="N31" s="102" t="s">
        <v>128</v>
      </c>
    </row>
    <row r="32" spans="1:23">
      <c r="A32" s="113" t="s">
        <v>85</v>
      </c>
      <c r="B32" s="114"/>
      <c r="C32" s="114"/>
      <c r="D32" s="114"/>
      <c r="E32" s="114"/>
      <c r="F32" s="114"/>
      <c r="G32" s="106">
        <v>51</v>
      </c>
      <c r="H32" s="107"/>
      <c r="I32" s="107"/>
      <c r="J32" s="107"/>
      <c r="K32" s="106">
        <v>516</v>
      </c>
      <c r="L32" s="108"/>
      <c r="M32" s="106">
        <f t="shared" ref="M32:M43" ca="1" si="0">IF(ISNUMBER(INDIRECT("K" &amp; ROW())/INDIRECT("G" &amp; ROW())),INDIRECT("K" &amp; ROW())/INDIRECT("G" &amp; ROW()), " ")</f>
        <v>10.117647058823529</v>
      </c>
      <c r="N32" s="92" t="s">
        <v>129</v>
      </c>
    </row>
    <row r="33" spans="1:14">
      <c r="A33" s="113" t="s">
        <v>88</v>
      </c>
      <c r="B33" s="114"/>
      <c r="C33" s="114"/>
      <c r="D33" s="114"/>
      <c r="E33" s="114"/>
      <c r="F33" s="114"/>
      <c r="G33" s="106"/>
      <c r="H33" s="107"/>
      <c r="I33" s="107"/>
      <c r="J33" s="107"/>
      <c r="K33" s="106"/>
      <c r="L33" s="108"/>
      <c r="M33" s="106" t="str">
        <f t="shared" ca="1" si="0"/>
        <v xml:space="preserve"> </v>
      </c>
      <c r="N33" s="92" t="s">
        <v>129</v>
      </c>
    </row>
    <row r="34" spans="1:14">
      <c r="A34" s="113" t="s">
        <v>89</v>
      </c>
      <c r="B34" s="114"/>
      <c r="C34" s="114"/>
      <c r="D34" s="114"/>
      <c r="E34" s="114"/>
      <c r="F34" s="114"/>
      <c r="G34" s="106">
        <v>43</v>
      </c>
      <c r="H34" s="107"/>
      <c r="I34" s="107"/>
      <c r="J34" s="107"/>
      <c r="K34" s="106">
        <v>477</v>
      </c>
      <c r="L34" s="108"/>
      <c r="M34" s="106">
        <f t="shared" ca="1" si="0"/>
        <v>11.093023255813954</v>
      </c>
      <c r="N34" s="92" t="s">
        <v>129</v>
      </c>
    </row>
    <row r="35" spans="1:14">
      <c r="A35" s="113" t="s">
        <v>90</v>
      </c>
      <c r="B35" s="114"/>
      <c r="C35" s="114"/>
      <c r="D35" s="114"/>
      <c r="E35" s="114"/>
      <c r="F35" s="114"/>
      <c r="G35" s="106">
        <v>8</v>
      </c>
      <c r="H35" s="107"/>
      <c r="I35" s="107"/>
      <c r="J35" s="107"/>
      <c r="K35" s="106">
        <v>39</v>
      </c>
      <c r="L35" s="108"/>
      <c r="M35" s="106">
        <f t="shared" ca="1" si="0"/>
        <v>4.875</v>
      </c>
      <c r="N35" s="92" t="s">
        <v>129</v>
      </c>
    </row>
    <row r="36" spans="1:14">
      <c r="A36" s="115" t="s">
        <v>91</v>
      </c>
      <c r="B36" s="116"/>
      <c r="C36" s="116"/>
      <c r="D36" s="116"/>
      <c r="E36" s="116"/>
      <c r="F36" s="116"/>
      <c r="G36" s="109">
        <v>41</v>
      </c>
      <c r="H36" s="110"/>
      <c r="I36" s="110"/>
      <c r="J36" s="110"/>
      <c r="K36" s="109">
        <v>391</v>
      </c>
      <c r="L36" s="111"/>
      <c r="M36" s="109">
        <f t="shared" ca="1" si="0"/>
        <v>9.536585365853659</v>
      </c>
      <c r="N36" s="93" t="s">
        <v>129</v>
      </c>
    </row>
    <row r="37" spans="1:14">
      <c r="A37" s="115" t="s">
        <v>92</v>
      </c>
      <c r="B37" s="116"/>
      <c r="C37" s="116"/>
      <c r="D37" s="116"/>
      <c r="E37" s="116"/>
      <c r="F37" s="116"/>
      <c r="G37" s="109">
        <v>25</v>
      </c>
      <c r="H37" s="110"/>
      <c r="I37" s="110"/>
      <c r="J37" s="110"/>
      <c r="K37" s="109">
        <v>220</v>
      </c>
      <c r="L37" s="111"/>
      <c r="M37" s="109">
        <f t="shared" ca="1" si="0"/>
        <v>8.8000000000000007</v>
      </c>
      <c r="N37" s="93" t="s">
        <v>129</v>
      </c>
    </row>
    <row r="38" spans="1:14">
      <c r="A38" s="115" t="s">
        <v>93</v>
      </c>
      <c r="B38" s="116"/>
      <c r="C38" s="116"/>
      <c r="D38" s="116"/>
      <c r="E38" s="116"/>
      <c r="F38" s="116"/>
      <c r="G38" s="109"/>
      <c r="H38" s="110"/>
      <c r="I38" s="110"/>
      <c r="J38" s="110"/>
      <c r="K38" s="109"/>
      <c r="L38" s="111"/>
      <c r="M38" s="109" t="str">
        <f t="shared" ca="1" si="0"/>
        <v xml:space="preserve"> </v>
      </c>
      <c r="N38" s="93" t="s">
        <v>129</v>
      </c>
    </row>
    <row r="39" spans="1:14" ht="30" customHeight="1">
      <c r="A39" s="113" t="s">
        <v>94</v>
      </c>
      <c r="B39" s="114"/>
      <c r="C39" s="114"/>
      <c r="D39" s="114"/>
      <c r="E39" s="114"/>
      <c r="F39" s="114"/>
      <c r="G39" s="106">
        <v>22</v>
      </c>
      <c r="H39" s="107"/>
      <c r="I39" s="107"/>
      <c r="J39" s="107"/>
      <c r="K39" s="106">
        <v>229</v>
      </c>
      <c r="L39" s="108"/>
      <c r="M39" s="106">
        <f t="shared" ca="1" si="0"/>
        <v>10.409090909090908</v>
      </c>
      <c r="N39" s="92" t="s">
        <v>129</v>
      </c>
    </row>
    <row r="40" spans="1:14" ht="30" customHeight="1">
      <c r="A40" s="113" t="s">
        <v>95</v>
      </c>
      <c r="B40" s="114"/>
      <c r="C40" s="114"/>
      <c r="D40" s="114"/>
      <c r="E40" s="114"/>
      <c r="F40" s="114"/>
      <c r="G40" s="106">
        <v>95</v>
      </c>
      <c r="H40" s="107"/>
      <c r="I40" s="107"/>
      <c r="J40" s="107"/>
      <c r="K40" s="106">
        <v>898</v>
      </c>
      <c r="L40" s="108"/>
      <c r="M40" s="106">
        <f t="shared" ca="1" si="0"/>
        <v>9.4526315789473685</v>
      </c>
      <c r="N40" s="92" t="s">
        <v>129</v>
      </c>
    </row>
    <row r="41" spans="1:14">
      <c r="A41" s="113" t="s">
        <v>96</v>
      </c>
      <c r="B41" s="114"/>
      <c r="C41" s="114"/>
      <c r="D41" s="114"/>
      <c r="E41" s="114"/>
      <c r="F41" s="114"/>
      <c r="G41" s="106">
        <v>117</v>
      </c>
      <c r="H41" s="107"/>
      <c r="I41" s="107"/>
      <c r="J41" s="107"/>
      <c r="K41" s="106">
        <v>1127</v>
      </c>
      <c r="L41" s="108"/>
      <c r="M41" s="106">
        <f t="shared" ca="1" si="0"/>
        <v>9.632478632478632</v>
      </c>
      <c r="N41" s="92" t="s">
        <v>129</v>
      </c>
    </row>
    <row r="42" spans="1:14" ht="30" customHeight="1">
      <c r="A42" s="113" t="s">
        <v>97</v>
      </c>
      <c r="B42" s="114"/>
      <c r="C42" s="114"/>
      <c r="D42" s="114"/>
      <c r="E42" s="114"/>
      <c r="F42" s="114"/>
      <c r="G42" s="106">
        <v>3.38</v>
      </c>
      <c r="H42" s="107"/>
      <c r="I42" s="107"/>
      <c r="J42" s="107"/>
      <c r="K42" s="106">
        <v>25.01</v>
      </c>
      <c r="L42" s="108"/>
      <c r="M42" s="106">
        <f t="shared" ca="1" si="0"/>
        <v>7.3994082840236697</v>
      </c>
      <c r="N42" s="92" t="s">
        <v>129</v>
      </c>
    </row>
    <row r="43" spans="1:14">
      <c r="A43" s="115" t="s">
        <v>98</v>
      </c>
      <c r="B43" s="116"/>
      <c r="C43" s="116"/>
      <c r="D43" s="116"/>
      <c r="E43" s="116"/>
      <c r="F43" s="116"/>
      <c r="G43" s="109">
        <v>120.38</v>
      </c>
      <c r="H43" s="110"/>
      <c r="I43" s="110"/>
      <c r="J43" s="110"/>
      <c r="K43" s="109">
        <v>1152.01</v>
      </c>
      <c r="L43" s="111"/>
      <c r="M43" s="109">
        <f t="shared" ca="1" si="0"/>
        <v>9.5697790330619714</v>
      </c>
      <c r="N43" s="93" t="s">
        <v>129</v>
      </c>
    </row>
    <row r="44" spans="1:14">
      <c r="A44" s="48"/>
      <c r="G44" s="67"/>
      <c r="H44" s="68"/>
      <c r="I44" s="68"/>
      <c r="J44" s="68"/>
      <c r="K44" s="67"/>
      <c r="L44" s="69"/>
      <c r="M44" s="67"/>
      <c r="N44" s="48"/>
    </row>
    <row r="45" spans="1:14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2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4:F3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28:N28"/>
    <mergeCell ref="A32:F32"/>
    <mergeCell ref="A33:F33"/>
    <mergeCell ref="A41:F41"/>
    <mergeCell ref="A42:F42"/>
    <mergeCell ref="A43:F43"/>
    <mergeCell ref="A35:F35"/>
    <mergeCell ref="A36:F36"/>
    <mergeCell ref="A37:F37"/>
    <mergeCell ref="A38:F38"/>
    <mergeCell ref="A39:F39"/>
    <mergeCell ref="A40:F4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2010-11-13T04:27:57Z</cp:lastPrinted>
  <dcterms:created xsi:type="dcterms:W3CDTF">2003-01-28T12:33:10Z</dcterms:created>
  <dcterms:modified xsi:type="dcterms:W3CDTF">2015-03-30T05:16:38Z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