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0" i="16"/>
  <c r="M31" i="16"/>
  <c r="M33" i="16"/>
  <c r="M34" i="16"/>
  <c r="M35" i="16"/>
  <c r="M36" i="16"/>
  <c r="M38" i="16"/>
  <c r="M39" i="16"/>
  <c r="M40" i="16"/>
  <c r="M41" i="16"/>
  <c r="M42" i="16"/>
  <c r="M43" i="16"/>
  <c r="M44" i="16"/>
  <c r="M45" i="16"/>
  <c r="M46" i="16"/>
  <c r="M47" i="16"/>
  <c r="M48" i="16"/>
  <c r="M49" i="16"/>
  <c r="M50" i="16"/>
  <c r="M51" i="16"/>
  <c r="M52" i="16"/>
  <c r="M53" i="16"/>
  <c r="M54" i="16"/>
  <c r="M55" i="16"/>
  <c r="M56" i="16"/>
  <c r="M59" i="16"/>
  <c r="M60" i="16"/>
  <c r="M61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101" i="8"/>
  <c r="K100" i="8"/>
  <c r="H101" i="8"/>
  <c r="H100" i="8"/>
  <c r="J14" i="16"/>
  <c r="G14" i="16"/>
  <c r="K30" i="8"/>
  <c r="H30" i="8"/>
  <c r="A18" i="16"/>
  <c r="B34" i="8"/>
  <c r="M62" i="16"/>
  <c r="M66" i="16"/>
  <c r="M70" i="16"/>
  <c r="M74" i="16"/>
  <c r="M63" i="16"/>
  <c r="M67" i="16"/>
  <c r="M71" i="16"/>
  <c r="M75" i="16"/>
  <c r="M69" i="16"/>
  <c r="M64" i="16"/>
  <c r="M68" i="16"/>
  <c r="M72" i="16"/>
  <c r="M76" i="16"/>
  <c r="M65" i="16"/>
  <c r="M73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84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84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84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84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84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84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84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103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105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62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62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62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6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62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79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81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<sst xmlns="http://schemas.openxmlformats.org/spreadsheetml/2006/main" count="551" uniqueCount="360">
  <si>
    <t>Код ресурса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</si>
  <si>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</si>
  <si>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</si>
  <si>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</si>
  <si>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</si>
  <si>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</si>
  <si>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</si>
  <si>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</si>
  <si>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</si>
  <si>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</si>
  <si>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</si>
  <si>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</si>
  <si>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</si>
  <si>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</si>
  <si>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</si>
  <si>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</si>
  <si>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</si>
  <si>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</si>
  <si>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</si>
  <si>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</si>
  <si>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</si>
  <si>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</si>
  <si>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</si>
  <si>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</si>
  <si>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</si>
  <si>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</si>
  <si>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</si>
  <si>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</si>
  <si>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</si>
  <si>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</si>
  <si>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</si>
  <si>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</si>
  <si>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</si>
  <si>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</si>
  <si>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</si>
  <si>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</si>
  <si>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</si>
  <si>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</si>
  <si>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</si>
  <si>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</si>
  <si>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</si>
  <si>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</si>
  <si>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</si>
  <si>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</si>
  <si>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</si>
  <si>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</si>
  <si>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</si>
  <si>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</si>
  <si>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</si>
  <si>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</si>
  <si>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</si>
  <si>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</si>
  <si>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</si>
  <si>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</si>
  <si>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</si>
  <si>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</si>
  <si>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</si>
  <si>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</si>
  <si>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</si>
  <si>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</si>
  <si>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</si>
  <si>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</si>
  <si>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</si>
  <si>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</si>
  <si>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Стройка : Пос.Первомайский</t>
  </si>
  <si>
    <t>31.12.2014</t>
  </si>
  <si>
    <t>01.01.2014</t>
  </si>
  <si>
    <t>31.01.2014</t>
  </si>
  <si>
    <t>на Пушкина 4а</t>
  </si>
  <si>
    <t>Сдал:  _________________ //</t>
  </si>
  <si>
    <t>Принял:  _________________ //</t>
  </si>
  <si>
    <t>Раздел 1. ЯНВАРЬ</t>
  </si>
  <si>
    <t>кв.9</t>
  </si>
  <si>
    <t>ТЕРр65-23-2
Слив и наполнение водой системы отопления: с осмотром системы
1000 м3 объема здания
НР 63%=74%*0.85 от ФОТ
СП 40%=50%*0.8 от ФОТ</t>
  </si>
  <si>
    <t>0,135
63
40</t>
  </si>
  <si>
    <t>2
1
1</t>
  </si>
  <si>
    <t>20
13
8</t>
  </si>
  <si>
    <t>Р</t>
  </si>
  <si>
    <t>кв.1</t>
  </si>
  <si>
    <t>ТЕРр65-16-2
Смена сгонов у трубопроводов диаметром: 25 мм
100 сгонов
НР 88%=103%*0.85 от ФОТ
СП 48%=60%*0.8 от ФОТ</t>
  </si>
  <si>
    <t>0,01
88
48</t>
  </si>
  <si>
    <t>500,45
_____
2309,27</t>
  </si>
  <si>
    <t>1,69
_____
0,7</t>
  </si>
  <si>
    <t>28
5
3</t>
  </si>
  <si>
    <t>5
_____
23</t>
  </si>
  <si>
    <t>137
48
26</t>
  </si>
  <si>
    <t>55
_____
82</t>
  </si>
  <si>
    <t>ТЕРр65-5-1
Смена вентилей и клапанов обратных муфтовых диаметром: до 20 мм
100 шт.
НР 88%=103%*0.85 от ФОТ
СП 48%=60%*0.8 от ФОТ</t>
  </si>
  <si>
    <t>929,07
_____
76,36</t>
  </si>
  <si>
    <t>10
9
5</t>
  </si>
  <si>
    <t>9
_____
1</t>
  </si>
  <si>
    <t>105
90
49</t>
  </si>
  <si>
    <t>102
_____
3</t>
  </si>
  <si>
    <t>ТСЦ-302-1338
Вентиль муфтовый запорный 15Б1П, диаметр 15 мм
шт.</t>
  </si>
  <si>
    <t>1
88
48</t>
  </si>
  <si>
    <t xml:space="preserve">
_____
21,1</t>
  </si>
  <si>
    <t xml:space="preserve">
_____
21</t>
  </si>
  <si>
    <t xml:space="preserve">
_____
130</t>
  </si>
  <si>
    <t>М</t>
  </si>
  <si>
    <t>Раздел 2. АПРЕЛЬ</t>
  </si>
  <si>
    <t>кв.17</t>
  </si>
  <si>
    <t>ТЕРр65-15-2
Смена отдельных участков трубопроводов с заготовкой труб в построечных условиях диаметром: до 32 мм
100 м трубопровода
1 152,30 = 3 591,90 - 107 x 22,80
НР 88%=103%*0.85 от ФОТ
СП 48%=60%*0.8 от ФОТ</t>
  </si>
  <si>
    <t>0,005
88
48</t>
  </si>
  <si>
    <t>1019,2
_____
64,52</t>
  </si>
  <si>
    <t>68,58
_____
2,8</t>
  </si>
  <si>
    <t>6
5
3</t>
  </si>
  <si>
    <t>5
_____
1</t>
  </si>
  <si>
    <t>59
49
27</t>
  </si>
  <si>
    <t>56
_____
1</t>
  </si>
  <si>
    <t>ТСЦ-103-0015
Трубы стальные сварные водогазопроводные с резьбой черные обыкновенные (неоцинкованные), диаметр условного прохода: 25 мм, толщина стенки 3,2 мм
м</t>
  </si>
  <si>
    <t>0,535
88
48</t>
  </si>
  <si>
    <t xml:space="preserve">
_____
17,6</t>
  </si>
  <si>
    <t xml:space="preserve">
_____
9</t>
  </si>
  <si>
    <t xml:space="preserve">
_____
31</t>
  </si>
  <si>
    <t>ТЕРр65-16-1
Смена сгонов у трубопроводов диаметром: до 20 мм
100 сгонов
НР 88%=103%*0.85 от ФОТ
СП 48%=60%*0.8 от ФОТ</t>
  </si>
  <si>
    <t>345,26
_____
1904,31</t>
  </si>
  <si>
    <t>0,67
_____
0,28</t>
  </si>
  <si>
    <t>23
3
2</t>
  </si>
  <si>
    <t>3
_____
20</t>
  </si>
  <si>
    <t>74
33
18</t>
  </si>
  <si>
    <t>38
_____
36</t>
  </si>
  <si>
    <t>0,15
63
40</t>
  </si>
  <si>
    <t>23
14
9</t>
  </si>
  <si>
    <t>Раздел 3. МАЙ</t>
  </si>
  <si>
    <t>кв.18</t>
  </si>
  <si>
    <t>ТЕРр65-5-7
Смена смесителей: без душевой сетки
100 шт.
2 508,03 = 15 608,03 - 100 x 131,00
НР 88%=103%*0.85 от ФОТ
СП 48%=60%*0.8 от ФОТ</t>
  </si>
  <si>
    <t>2294
_____
204,74</t>
  </si>
  <si>
    <t>25
24
14</t>
  </si>
  <si>
    <t>23
_____
2</t>
  </si>
  <si>
    <t>260
223
121</t>
  </si>
  <si>
    <t>253
_____
6</t>
  </si>
  <si>
    <t>ТСЦ-301-1527
Смесители латунный с гальванопокрытием для мойки настольный, с верхней камерой смешения
(коронка ПЗ=0,5 (ОЗП=0,5; ЭМ=0,5 к расх.; ЗПМ=0,5; МАТ=0,5 к расх.; ТЗ=0,5; ТЗМ=0,5))
шт.</t>
  </si>
  <si>
    <t xml:space="preserve">
_____
65,5</t>
  </si>
  <si>
    <t xml:space="preserve">
_____
66</t>
  </si>
  <si>
    <t xml:space="preserve">
_____
159</t>
  </si>
  <si>
    <t>Раздел 4. ИЮНЬ</t>
  </si>
  <si>
    <t>Подвал.</t>
  </si>
  <si>
    <t>ТЕРр65-15-3
Смена отдельных участков трубопроводов с заготовкой труб в построечных условиях диаметром: до 50 мм
100 м трубопровода
1 557,53 = 5 013,63 - 107 x 32,30
НР 88%=103%*0.85 от ФОТ
СП 48%=60%*0.8 от ФОТ</t>
  </si>
  <si>
    <t>0,015
88
48</t>
  </si>
  <si>
    <t>1243,2
_____
139,8</t>
  </si>
  <si>
    <t>174,53
_____
4,21</t>
  </si>
  <si>
    <t>23
20
11</t>
  </si>
  <si>
    <t>19
_____
1</t>
  </si>
  <si>
    <t>229
181
99</t>
  </si>
  <si>
    <t>205
_____
10</t>
  </si>
  <si>
    <t>14
_____
1</t>
  </si>
  <si>
    <t>ТСЦ-103-0017
Трубы стальные сварные водогазопроводные с резьбой черные обыкновенные (неоцинкованные), диаметр условного прохода: 40 мм, толщина стенки 3,5 мм
м</t>
  </si>
  <si>
    <t>1,5
88
48</t>
  </si>
  <si>
    <t xml:space="preserve">
_____
28,4</t>
  </si>
  <si>
    <t xml:space="preserve">
_____
43</t>
  </si>
  <si>
    <t xml:space="preserve">
_____
141</t>
  </si>
  <si>
    <t>ТЕРр65-16-2
Смена сгонов у трубопроводов диаметром: 25 мм
100 сгонов
581,41 = 2 811,41 - 100 x 22,30
НР 88%=103%*0.85 от ФОТ
СП 48%=60%*0.8 от ФОТ</t>
  </si>
  <si>
    <t>500,45
_____
79,27</t>
  </si>
  <si>
    <t>58
48
26</t>
  </si>
  <si>
    <t>55
_____
3</t>
  </si>
  <si>
    <t>ТСЦ-302-1238
Сгоны стальные с муфтой и контргайкой, диаметром: 25 мм
шт.</t>
  </si>
  <si>
    <t xml:space="preserve">
_____
20,2</t>
  </si>
  <si>
    <t xml:space="preserve">
_____
20</t>
  </si>
  <si>
    <t xml:space="preserve">
_____
56</t>
  </si>
  <si>
    <t>Раздел 5. СЕНТЯБРЬ</t>
  </si>
  <si>
    <t>кв.12</t>
  </si>
  <si>
    <t>ТЕРр65-17-1
Установка заглушек диаметром трубопроводов: до 100 мм
100 заглушек
НР 88%=103%*0.85 от ФОТ
СП 48%=60%*0.8 от ФОТ</t>
  </si>
  <si>
    <t>0,02
88
48</t>
  </si>
  <si>
    <t>1254,4
_____
2494,72</t>
  </si>
  <si>
    <t>75
26
15</t>
  </si>
  <si>
    <t>25
_____
50</t>
  </si>
  <si>
    <t>460
243
132</t>
  </si>
  <si>
    <t>276
_____
183</t>
  </si>
  <si>
    <t>подъезд</t>
  </si>
  <si>
    <t>Раздел 6. ОКТЯБРЬ</t>
  </si>
  <si>
    <t>кв.20</t>
  </si>
  <si>
    <t>ТЕРр65-15-2
Смена отдельных участков трубопроводов с заготовкой труб в построечных условиях диаметром: до 32 мм
100 м трубопровода
3 035,50 = 3 591,90 + 107 x (17,60 - 22,80)
НР 88%=103%*0.85 от ФОТ
СП 48%=60%*0.8 от ФОТ</t>
  </si>
  <si>
    <t>0,004
88
48</t>
  </si>
  <si>
    <t>1019,2
_____
1947,72</t>
  </si>
  <si>
    <t>12
4
2</t>
  </si>
  <si>
    <t>4
_____
8</t>
  </si>
  <si>
    <t>73
40
22</t>
  </si>
  <si>
    <t>45
_____
27</t>
  </si>
  <si>
    <t>Раздел 7. НОЯБРЬ</t>
  </si>
  <si>
    <t>кв.11</t>
  </si>
  <si>
    <t>ТЕРр56-15-2
Ремонт дверных полотен со сменой брусков обвязки: горизонтальных на 2 сопряжения нижних
100 брусков
НР 70%=82%*0.85 от ФОТ
СП 50%=62%*0.8 от ФОТ</t>
  </si>
  <si>
    <t>0,01
70
50</t>
  </si>
  <si>
    <t>3206,96
_____
590,78</t>
  </si>
  <si>
    <t>39
26
20</t>
  </si>
  <si>
    <t>32
_____
6</t>
  </si>
  <si>
    <t>388
247
177</t>
  </si>
  <si>
    <t>353
_____
32</t>
  </si>
  <si>
    <t>ТЕРр57-5-2
Смена досок в полах до 3 шт. в одном месте
100 м досок
НР 68%=80%*0.85 от ФОТ
СП 54%=68%*0.8 от ФОТ</t>
  </si>
  <si>
    <t>0,01
68
54</t>
  </si>
  <si>
    <t>631,71
_____
1154,57</t>
  </si>
  <si>
    <t>48,38
_____
9,81</t>
  </si>
  <si>
    <t>18
5
4</t>
  </si>
  <si>
    <t>6
_____
12</t>
  </si>
  <si>
    <t>134
48
38</t>
  </si>
  <si>
    <t>70
_____
62</t>
  </si>
  <si>
    <t>2
_____
1</t>
  </si>
  <si>
    <t>Раздел 8. ДЕкАБРЬ</t>
  </si>
  <si>
    <t>Итого прямые затраты по акту</t>
  </si>
  <si>
    <t>184
_____
399</t>
  </si>
  <si>
    <t>2042
_____
1396</t>
  </si>
  <si>
    <t>25
_____
2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</si>
  <si>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</si>
  <si>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</si>
  <si>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</si>
  <si>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</si>
  <si>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</si>
  <si>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</si>
  <si>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</si>
  <si>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Внутренние санитарно-технические работы: демонтаж и разборка (ремонтно-строительные)</t>
  </si>
  <si>
    <t xml:space="preserve">    Внутренние санитарно-технические работы: смена труб, санитарно-технических приборов и другие работы (ремонтно-строительные)</t>
  </si>
  <si>
    <t xml:space="preserve">    Проемы (ремонтно-строительные)</t>
  </si>
  <si>
    <t xml:space="preserve">    Полы (ремонтно-строительные)</t>
  </si>
  <si>
    <t xml:space="preserve">    Итого</t>
  </si>
  <si>
    <t xml:space="preserve">    Компенсация затрат при УСН (МАТ+(ЭМ-ЗПМ)+НР*0,1712+СП*0,15+ОБ)*0,18</t>
  </si>
  <si>
    <t xml:space="preserve">    ВСЕГО по акту</t>
  </si>
  <si>
    <t>Стройка:Пос.Первомайский</t>
  </si>
  <si>
    <t xml:space="preserve">          Ресурсы подрядчика</t>
  </si>
  <si>
    <t xml:space="preserve">                  Трудозатраты</t>
  </si>
  <si>
    <t>1-3-0</t>
  </si>
  <si>
    <t>Затраты труда рабочих (ср 3)</t>
  </si>
  <si>
    <t xml:space="preserve">чел.час
</t>
  </si>
  <si>
    <t xml:space="preserve">10,78
</t>
  </si>
  <si>
    <t xml:space="preserve">118,86
</t>
  </si>
  <si>
    <t>1-3-3</t>
  </si>
  <si>
    <t>Затраты труда рабочих (ср 3,3)</t>
  </si>
  <si>
    <t xml:space="preserve">11,2
</t>
  </si>
  <si>
    <t xml:space="preserve">123,42
</t>
  </si>
  <si>
    <t>1-3-5</t>
  </si>
  <si>
    <t>Затраты труда рабочих (ср 3,5)</t>
  </si>
  <si>
    <t xml:space="preserve">11,47
</t>
  </si>
  <si>
    <t xml:space="preserve">126,37
</t>
  </si>
  <si>
    <t>1-3-9</t>
  </si>
  <si>
    <t>Затраты труда рабочих (ср 3,9)</t>
  </si>
  <si>
    <t xml:space="preserve">12,03
</t>
  </si>
  <si>
    <t xml:space="preserve">132,53
</t>
  </si>
  <si>
    <t>1-4-0</t>
  </si>
  <si>
    <t>Затраты труда рабочих (ср 4)</t>
  </si>
  <si>
    <t xml:space="preserve">12,16
</t>
  </si>
  <si>
    <t xml:space="preserve">134,01
</t>
  </si>
  <si>
    <t>Затраты труда машинистов</t>
  </si>
  <si>
    <t xml:space="preserve">
</t>
  </si>
  <si>
    <t xml:space="preserve">                  Машины и механизмы</t>
  </si>
  <si>
    <t>Подъемники грузоподъемностью до 500 кг одномачтовые, высота подъема: 45 м</t>
  </si>
  <si>
    <t xml:space="preserve">маш.-ч
</t>
  </si>
  <si>
    <t xml:space="preserve">33,73
</t>
  </si>
  <si>
    <t xml:space="preserve">155
</t>
  </si>
  <si>
    <t>ГК ЕТО, пост.№ 4/1 (031121)</t>
  </si>
  <si>
    <t>Установки для сварки: ручной дуговой (постоянного тока)</t>
  </si>
  <si>
    <t xml:space="preserve">7,84
</t>
  </si>
  <si>
    <t xml:space="preserve">45
</t>
  </si>
  <si>
    <t>ГК ЕТО, пост.№ 4/1</t>
  </si>
  <si>
    <t>Аппарат для газовой сварки и резки</t>
  </si>
  <si>
    <t xml:space="preserve">1,29
</t>
  </si>
  <si>
    <t xml:space="preserve">3
</t>
  </si>
  <si>
    <t>Дрели: электрические</t>
  </si>
  <si>
    <t xml:space="preserve">2,32
</t>
  </si>
  <si>
    <t xml:space="preserve">11
</t>
  </si>
  <si>
    <t xml:space="preserve">                  Материалы</t>
  </si>
  <si>
    <t>101-0324</t>
  </si>
  <si>
    <t>Кислород технический: газообразный</t>
  </si>
  <si>
    <t xml:space="preserve">м3
</t>
  </si>
  <si>
    <t xml:space="preserve">6,2
</t>
  </si>
  <si>
    <t xml:space="preserve">44,01
</t>
  </si>
  <si>
    <t>26.03.080</t>
  </si>
  <si>
    <t>101-1522</t>
  </si>
  <si>
    <t>Электроды диаметром: 5 мм Э42А</t>
  </si>
  <si>
    <t xml:space="preserve">т
</t>
  </si>
  <si>
    <t xml:space="preserve">10660
</t>
  </si>
  <si>
    <t xml:space="preserve">54738,99
</t>
  </si>
  <si>
    <t>08.07.007</t>
  </si>
  <si>
    <t>101-1602</t>
  </si>
  <si>
    <t>Ацетилен газообразный технический</t>
  </si>
  <si>
    <t xml:space="preserve">101
</t>
  </si>
  <si>
    <t xml:space="preserve">338,15
</t>
  </si>
  <si>
    <t>ГК ЕТО №4/1 от 31.01.2014 г., п.381</t>
  </si>
  <si>
    <t>101-1628</t>
  </si>
  <si>
    <t>Сталь листовая углеродистая обыкновенного качества марки ВСт3пс5 толщиной: 8-20 мм</t>
  </si>
  <si>
    <t xml:space="preserve">5300
</t>
  </si>
  <si>
    <t xml:space="preserve">20597,57
</t>
  </si>
  <si>
    <t>Среднее (08.04.0204, 08.04.0206, 08.04.0212, 08.04.0213, 08.04.0214, 08.04.0215, 08.04.0216, 08.04.0218, 08.04.0213.1)</t>
  </si>
  <si>
    <t>101-1669</t>
  </si>
  <si>
    <t>Очес льняной</t>
  </si>
  <si>
    <t xml:space="preserve">кг
</t>
  </si>
  <si>
    <t xml:space="preserve">42,4
</t>
  </si>
  <si>
    <t xml:space="preserve">131,08
</t>
  </si>
  <si>
    <t>10.01.394</t>
  </si>
  <si>
    <t>101-1814</t>
  </si>
  <si>
    <t>Клей столярный сухой</t>
  </si>
  <si>
    <t xml:space="preserve">17,3
</t>
  </si>
  <si>
    <t xml:space="preserve">58,14
</t>
  </si>
  <si>
    <t>Среднее (11.02.302,11.02.300)</t>
  </si>
  <si>
    <t>101-2576</t>
  </si>
  <si>
    <t>Болты с гайками и шайбами для санитарно-технических работ диаметром: 16 мм</t>
  </si>
  <si>
    <t xml:space="preserve">20910
</t>
  </si>
  <si>
    <t xml:space="preserve">51531,66
</t>
  </si>
  <si>
    <t>08.05.170</t>
  </si>
  <si>
    <t>102-0084</t>
  </si>
  <si>
    <t>Бруски обрезные хвойных пород длиной: 2-3,75 м, шириной 75-150 мм, толщиной 40-75 мм, II сорта</t>
  </si>
  <si>
    <t xml:space="preserve">1425
</t>
  </si>
  <si>
    <t xml:space="preserve">7890,68
</t>
  </si>
  <si>
    <t>09.01.071</t>
  </si>
  <si>
    <t>103-0015</t>
  </si>
  <si>
    <t>Трубы стальные сварные водогазопроводные с резьбой черные обыкновенные (неоцинкованные), диаметр условного прохода: 25 мм, толщина стенки 3,2 мм</t>
  </si>
  <si>
    <t xml:space="preserve">м
</t>
  </si>
  <si>
    <t xml:space="preserve">17,6
</t>
  </si>
  <si>
    <t xml:space="preserve">58,65
</t>
  </si>
  <si>
    <t>ГК ЕТО №4/1 от 31.01.2014 г., п.183*2.39/1000</t>
  </si>
  <si>
    <t>203-0344</t>
  </si>
  <si>
    <t>Доски для покрытия полов со шпунтом и гребнем из древесины антисептированные тип: ДП-27 толщиной 27 мм, шириной без гребня от 100 до 140 мм</t>
  </si>
  <si>
    <t xml:space="preserve">2450
</t>
  </si>
  <si>
    <t xml:space="preserve">13306,63
</t>
  </si>
  <si>
    <t>ГК ЕТО №4/1 от 31.01.2014 г., п.241</t>
  </si>
  <si>
    <t>302-1237</t>
  </si>
  <si>
    <t>Сгоны стальные с муфтой и контргайкой, диаметром: 20 мм</t>
  </si>
  <si>
    <t xml:space="preserve">шт.
</t>
  </si>
  <si>
    <t xml:space="preserve">18,6
</t>
  </si>
  <si>
    <t xml:space="preserve">34,48
</t>
  </si>
  <si>
    <t>20.06.962.2+20.06.160.2+20.06.163.2</t>
  </si>
  <si>
    <t>302-1239</t>
  </si>
  <si>
    <t>Сгоны стальные с муфтой и контргайкой, диаметром: 32 мм</t>
  </si>
  <si>
    <t xml:space="preserve">22,3
</t>
  </si>
  <si>
    <t xml:space="preserve">79,06
</t>
  </si>
  <si>
    <t>20.06.962.5+20.06.160.4+20.06.163.4</t>
  </si>
  <si>
    <t>411-0001</t>
  </si>
  <si>
    <t>Вода</t>
  </si>
  <si>
    <t xml:space="preserve">3,11
</t>
  </si>
  <si>
    <t xml:space="preserve">21,79
</t>
  </si>
  <si>
    <t>Среднее (26.01.015, 26.01.017)</t>
  </si>
  <si>
    <t>509-0968</t>
  </si>
  <si>
    <t>Прокладки из паронита марки ПМБ, толщиной: 1 мм, диаметром 150 мм</t>
  </si>
  <si>
    <t xml:space="preserve">1000 шт.
</t>
  </si>
  <si>
    <t xml:space="preserve">4910
</t>
  </si>
  <si>
    <t xml:space="preserve">34563,57
</t>
  </si>
  <si>
    <t>04.02.103</t>
  </si>
  <si>
    <t>ТСЦ-103-0015</t>
  </si>
  <si>
    <t>ТСЦ-103-0017</t>
  </si>
  <si>
    <t>Трубы стальные сварные водогазопроводные с резьбой черные обыкновенные (неоцинкованные), диаметр условного прохода: 40 мм, толщина стенки 3,5 мм</t>
  </si>
  <si>
    <t xml:space="preserve">28,4
</t>
  </si>
  <si>
    <t xml:space="preserve">94,23
</t>
  </si>
  <si>
    <t>ТСЦ-301-1527</t>
  </si>
  <si>
    <t>Смесители латунный с гальванопокрытием для мойки настольный, с верхней камерой смешения</t>
  </si>
  <si>
    <t xml:space="preserve">131
</t>
  </si>
  <si>
    <t xml:space="preserve">318,53
</t>
  </si>
  <si>
    <t>ТСЦ-302-1238</t>
  </si>
  <si>
    <t>Сгоны стальные с муфтой и контргайкой, диаметром: 25 мм</t>
  </si>
  <si>
    <t xml:space="preserve">20,2
</t>
  </si>
  <si>
    <t xml:space="preserve">55,69
</t>
  </si>
  <si>
    <t>ТСЦ-302-1338</t>
  </si>
  <si>
    <t>Вентиль муфтовый запорный 15Б1П, диаметр 15 мм</t>
  </si>
  <si>
    <t xml:space="preserve">21,1
</t>
  </si>
  <si>
    <t xml:space="preserve">129,7
</t>
  </si>
  <si>
    <t xml:space="preserve">          Неучтенные ресурсы</t>
  </si>
  <si>
    <t>103-9140</t>
  </si>
  <si>
    <t>Арматура муфтовая</t>
  </si>
  <si>
    <t>509-9899</t>
  </si>
  <si>
    <t>Строительный мусор и масса возвратных материалов</t>
  </si>
  <si>
    <t>509-9900</t>
  </si>
  <si>
    <t>Строительный мусор</t>
  </si>
  <si>
    <t xml:space="preserve"> </t>
  </si>
  <si>
    <t>О ПРИЕМКЕ ВЫПОЛНЕННЫХ РАБОТ за 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</si>
</sst>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71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119"/>
  <sheetViews>
    <sheetView showGridLines="0" tabSelected="1" topLeftCell="D13" workbookViewId="0">
      <selection activeCell="E19" sqref="E19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43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44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45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46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47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48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49</v>
      </c>
    </row>
    <row r="7" spans="2:27" s="25" customFormat="1" x14ac:dyDescent="0.25">
      <c r="B7" s="15"/>
      <c r="C7" s="13" t="s">
        <v>50</v>
      </c>
      <c r="D7" s="15"/>
      <c r="E7" s="15"/>
      <c r="F7" s="15"/>
      <c r="G7" s="15"/>
      <c r="H7" s="16"/>
      <c r="I7" s="16"/>
      <c r="J7" s="15"/>
      <c r="K7" s="18"/>
      <c r="L7" s="18" t="s">
        <v>51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51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52</v>
      </c>
      <c r="D9" s="15"/>
      <c r="E9" s="15"/>
      <c r="F9" s="15"/>
      <c r="G9" s="15"/>
      <c r="H9" s="16"/>
      <c r="I9" s="16"/>
      <c r="J9" s="15"/>
      <c r="K9" s="18"/>
      <c r="L9" s="18" t="s">
        <v>51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51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64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53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54</v>
      </c>
      <c r="D13" s="21"/>
      <c r="E13" s="15"/>
      <c r="F13" s="15"/>
      <c r="G13" s="15"/>
      <c r="H13" s="16"/>
      <c r="I13" s="16"/>
      <c r="J13" s="15"/>
      <c r="K13" s="18" t="s">
        <v>55</v>
      </c>
      <c r="L13" s="20" t="s">
        <v>56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57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16.190000000000001</v>
      </c>
      <c r="X14" s="27">
        <v>16.190000000000001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58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>
        <v>0.01</v>
      </c>
      <c r="X15" s="27">
        <v>0.01</v>
      </c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38</v>
      </c>
      <c r="I17" s="99"/>
      <c r="J17" s="98" t="s">
        <v>39</v>
      </c>
      <c r="K17" s="99"/>
      <c r="L17" s="102" t="s">
        <v>40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41</v>
      </c>
      <c r="M18" s="1" t="s">
        <v>42</v>
      </c>
      <c r="N18" s="1" t="s">
        <v>42</v>
      </c>
      <c r="O18" s="31"/>
      <c r="P18" s="31"/>
      <c r="Q18" s="31"/>
      <c r="R18" s="31"/>
      <c r="S18" s="31"/>
      <c r="T18" s="31"/>
      <c r="U18" s="31"/>
      <c r="V18" s="1" t="s">
        <v>42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65</v>
      </c>
      <c r="K19" s="108"/>
      <c r="L19" s="2" t="s">
        <v>66</v>
      </c>
      <c r="M19" s="2" t="s">
        <v>67</v>
      </c>
      <c r="N19" s="2" t="s">
        <v>67</v>
      </c>
      <c r="O19" s="32"/>
      <c r="P19" s="32"/>
      <c r="Q19" s="32"/>
      <c r="R19" s="32"/>
      <c r="S19" s="32"/>
      <c r="T19" s="32"/>
      <c r="U19" s="32"/>
      <c r="V19" s="170">
        <v>42004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37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359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68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19</v>
      </c>
      <c r="I26" s="90"/>
      <c r="J26" s="91"/>
      <c r="K26" s="89" t="s">
        <v>20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4</v>
      </c>
      <c r="F27" s="25"/>
      <c r="G27" s="25"/>
      <c r="H27" s="84">
        <f>958.05/1000</f>
        <v>0.95804999999999996</v>
      </c>
      <c r="I27" s="85"/>
      <c r="J27" s="35" t="s">
        <v>5</v>
      </c>
      <c r="K27" s="86">
        <f>6489.61/1000</f>
        <v>6.4896099999999999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5</v>
      </c>
    </row>
    <row r="28" spans="2:27" s="29" customFormat="1" ht="12" x14ac:dyDescent="0.25">
      <c r="B28" s="25"/>
      <c r="C28" s="25"/>
      <c r="D28" s="25"/>
      <c r="E28" s="37" t="s">
        <v>34</v>
      </c>
      <c r="F28" s="25"/>
      <c r="G28" s="38"/>
      <c r="H28" s="84">
        <f>0/1000</f>
        <v>0</v>
      </c>
      <c r="I28" s="85"/>
      <c r="J28" s="35" t="s">
        <v>5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5</v>
      </c>
    </row>
    <row r="29" spans="2:27" s="29" customFormat="1" ht="12" x14ac:dyDescent="0.25">
      <c r="B29" s="25"/>
      <c r="C29" s="25"/>
      <c r="D29" s="25"/>
      <c r="E29" s="37" t="s">
        <v>35</v>
      </c>
      <c r="F29" s="25"/>
      <c r="G29" s="38"/>
      <c r="H29" s="84">
        <f>0/1000</f>
        <v>0</v>
      </c>
      <c r="I29" s="85"/>
      <c r="J29" s="35" t="s">
        <v>5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5</v>
      </c>
    </row>
    <row r="30" spans="2:27" s="39" customFormat="1" x14ac:dyDescent="0.25">
      <c r="B30" s="25"/>
      <c r="C30" s="25"/>
      <c r="D30" s="25"/>
      <c r="E30" s="28" t="s">
        <v>6</v>
      </c>
      <c r="F30" s="25"/>
      <c r="G30" s="25"/>
      <c r="H30" s="84">
        <f>(W14+W15)/1000</f>
        <v>1.6200000000000003E-2</v>
      </c>
      <c r="I30" s="85"/>
      <c r="J30" s="35" t="s">
        <v>7</v>
      </c>
      <c r="K30" s="86">
        <f>(X14+X15)/1000</f>
        <v>1.6200000000000003E-2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7</v>
      </c>
      <c r="Y30" s="71">
        <v>184</v>
      </c>
      <c r="Z30" s="71">
        <v>179</v>
      </c>
      <c r="AA30" s="71">
        <v>111</v>
      </c>
    </row>
    <row r="31" spans="2:27" x14ac:dyDescent="0.25">
      <c r="B31" s="25"/>
      <c r="C31" s="25"/>
      <c r="D31" s="25"/>
      <c r="E31" s="28" t="s">
        <v>8</v>
      </c>
      <c r="F31" s="25"/>
      <c r="G31" s="25"/>
      <c r="H31" s="84">
        <f>184/1000</f>
        <v>0.184</v>
      </c>
      <c r="I31" s="85"/>
      <c r="J31" s="35" t="s">
        <v>5</v>
      </c>
      <c r="K31" s="86">
        <f>2044/1000</f>
        <v>2.044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5</v>
      </c>
      <c r="Y31" s="72">
        <v>2044</v>
      </c>
      <c r="Z31" s="72">
        <v>1705</v>
      </c>
      <c r="AA31" s="72">
        <v>987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59</v>
      </c>
      <c r="B36" s="95"/>
      <c r="C36" s="76" t="s">
        <v>10</v>
      </c>
      <c r="D36" s="76" t="s">
        <v>11</v>
      </c>
      <c r="E36" s="79" t="s">
        <v>12</v>
      </c>
      <c r="F36" s="80"/>
      <c r="G36" s="81"/>
      <c r="H36" s="79" t="s">
        <v>13</v>
      </c>
      <c r="I36" s="80"/>
      <c r="J36" s="81"/>
      <c r="K36" s="79" t="s">
        <v>14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60</v>
      </c>
      <c r="B37" s="96" t="s">
        <v>61</v>
      </c>
      <c r="C37" s="77"/>
      <c r="D37" s="77"/>
      <c r="E37" s="82" t="s">
        <v>1</v>
      </c>
      <c r="F37" s="47" t="s">
        <v>15</v>
      </c>
      <c r="G37" s="47" t="s">
        <v>16</v>
      </c>
      <c r="H37" s="82" t="s">
        <v>1</v>
      </c>
      <c r="I37" s="47" t="s">
        <v>15</v>
      </c>
      <c r="J37" s="47" t="s">
        <v>16</v>
      </c>
      <c r="K37" s="82" t="s">
        <v>1</v>
      </c>
      <c r="L37" s="47" t="s">
        <v>15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16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17</v>
      </c>
      <c r="G38" s="47" t="s">
        <v>18</v>
      </c>
      <c r="H38" s="83"/>
      <c r="I38" s="47" t="s">
        <v>17</v>
      </c>
      <c r="J38" s="47" t="s">
        <v>18</v>
      </c>
      <c r="K38" s="83"/>
      <c r="L38" s="47" t="s">
        <v>17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18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71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72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68.400000000000006" x14ac:dyDescent="0.25">
      <c r="A42" s="132">
        <v>1</v>
      </c>
      <c r="B42" s="133">
        <v>1</v>
      </c>
      <c r="C42" s="134" t="s">
        <v>73</v>
      </c>
      <c r="D42" s="135" t="s">
        <v>74</v>
      </c>
      <c r="E42" s="136">
        <v>13.69</v>
      </c>
      <c r="F42" s="137">
        <v>13.69</v>
      </c>
      <c r="G42" s="136"/>
      <c r="H42" s="136" t="s">
        <v>75</v>
      </c>
      <c r="I42" s="136">
        <v>2</v>
      </c>
      <c r="J42" s="136"/>
      <c r="K42" s="136" t="s">
        <v>76</v>
      </c>
      <c r="L42" s="137">
        <v>20</v>
      </c>
      <c r="M42" s="137"/>
      <c r="N42" s="137" t="s">
        <v>77</v>
      </c>
      <c r="O42" s="137"/>
      <c r="P42" s="137"/>
      <c r="Q42" s="137"/>
      <c r="R42" s="137"/>
      <c r="S42" s="137"/>
      <c r="T42" s="137"/>
      <c r="U42" s="137"/>
      <c r="V42" s="137"/>
    </row>
    <row r="43" spans="1:22" ht="18.45" customHeight="1" x14ac:dyDescent="0.25">
      <c r="A43" s="130" t="s">
        <v>78</v>
      </c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</row>
    <row r="44" spans="1:22" ht="68.400000000000006" x14ac:dyDescent="0.25">
      <c r="A44" s="132">
        <v>2</v>
      </c>
      <c r="B44" s="133">
        <v>2</v>
      </c>
      <c r="C44" s="134" t="s">
        <v>73</v>
      </c>
      <c r="D44" s="135" t="s">
        <v>74</v>
      </c>
      <c r="E44" s="136">
        <v>13.69</v>
      </c>
      <c r="F44" s="137">
        <v>13.69</v>
      </c>
      <c r="G44" s="136"/>
      <c r="H44" s="136" t="s">
        <v>75</v>
      </c>
      <c r="I44" s="136">
        <v>2</v>
      </c>
      <c r="J44" s="136"/>
      <c r="K44" s="136" t="s">
        <v>76</v>
      </c>
      <c r="L44" s="137">
        <v>20</v>
      </c>
      <c r="M44" s="137"/>
      <c r="N44" s="137" t="s">
        <v>77</v>
      </c>
      <c r="O44" s="137"/>
      <c r="P44" s="137"/>
      <c r="Q44" s="137"/>
      <c r="R44" s="137"/>
      <c r="S44" s="137"/>
      <c r="T44" s="137"/>
      <c r="U44" s="137"/>
      <c r="V44" s="137"/>
    </row>
    <row r="45" spans="1:22" ht="68.400000000000006" x14ac:dyDescent="0.25">
      <c r="A45" s="132">
        <v>3</v>
      </c>
      <c r="B45" s="133">
        <v>3</v>
      </c>
      <c r="C45" s="134" t="s">
        <v>79</v>
      </c>
      <c r="D45" s="135" t="s">
        <v>80</v>
      </c>
      <c r="E45" s="136">
        <v>2811.41</v>
      </c>
      <c r="F45" s="137" t="s">
        <v>81</v>
      </c>
      <c r="G45" s="136" t="s">
        <v>82</v>
      </c>
      <c r="H45" s="136" t="s">
        <v>83</v>
      </c>
      <c r="I45" s="136" t="s">
        <v>84</v>
      </c>
      <c r="J45" s="136"/>
      <c r="K45" s="136" t="s">
        <v>85</v>
      </c>
      <c r="L45" s="137" t="s">
        <v>86</v>
      </c>
      <c r="M45" s="137"/>
      <c r="N45" s="137" t="s">
        <v>77</v>
      </c>
      <c r="O45" s="137"/>
      <c r="P45" s="137"/>
      <c r="Q45" s="137"/>
      <c r="R45" s="137"/>
      <c r="S45" s="137"/>
      <c r="T45" s="137"/>
      <c r="U45" s="137"/>
      <c r="V45" s="137"/>
    </row>
    <row r="46" spans="1:22" ht="68.400000000000006" x14ac:dyDescent="0.25">
      <c r="A46" s="132">
        <v>4</v>
      </c>
      <c r="B46" s="133">
        <v>4</v>
      </c>
      <c r="C46" s="134" t="s">
        <v>87</v>
      </c>
      <c r="D46" s="135" t="s">
        <v>80</v>
      </c>
      <c r="E46" s="136">
        <v>1010.59</v>
      </c>
      <c r="F46" s="137" t="s">
        <v>88</v>
      </c>
      <c r="G46" s="136">
        <v>5.16</v>
      </c>
      <c r="H46" s="136" t="s">
        <v>89</v>
      </c>
      <c r="I46" s="136" t="s">
        <v>90</v>
      </c>
      <c r="J46" s="136"/>
      <c r="K46" s="136" t="s">
        <v>91</v>
      </c>
      <c r="L46" s="137" t="s">
        <v>92</v>
      </c>
      <c r="M46" s="137"/>
      <c r="N46" s="137" t="s">
        <v>77</v>
      </c>
      <c r="O46" s="137"/>
      <c r="P46" s="137"/>
      <c r="Q46" s="137"/>
      <c r="R46" s="137"/>
      <c r="S46" s="137"/>
      <c r="T46" s="137"/>
      <c r="U46" s="137"/>
      <c r="V46" s="137"/>
    </row>
    <row r="47" spans="1:22" ht="45.6" x14ac:dyDescent="0.25">
      <c r="A47" s="132">
        <v>5</v>
      </c>
      <c r="B47" s="133">
        <v>5</v>
      </c>
      <c r="C47" s="134" t="s">
        <v>93</v>
      </c>
      <c r="D47" s="135" t="s">
        <v>94</v>
      </c>
      <c r="E47" s="136">
        <v>21.1</v>
      </c>
      <c r="F47" s="137" t="s">
        <v>95</v>
      </c>
      <c r="G47" s="136"/>
      <c r="H47" s="136">
        <v>21</v>
      </c>
      <c r="I47" s="136" t="s">
        <v>96</v>
      </c>
      <c r="J47" s="136"/>
      <c r="K47" s="136">
        <v>130</v>
      </c>
      <c r="L47" s="137" t="s">
        <v>97</v>
      </c>
      <c r="M47" s="137"/>
      <c r="N47" s="137" t="s">
        <v>98</v>
      </c>
      <c r="O47" s="137"/>
      <c r="P47" s="137"/>
      <c r="Q47" s="137"/>
      <c r="R47" s="137"/>
      <c r="S47" s="137"/>
      <c r="T47" s="137"/>
      <c r="U47" s="137"/>
      <c r="V47" s="137"/>
    </row>
    <row r="48" spans="1:22" ht="18.45" customHeight="1" x14ac:dyDescent="0.25">
      <c r="A48" s="130" t="s">
        <v>72</v>
      </c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</row>
    <row r="49" spans="1:22" ht="68.400000000000006" x14ac:dyDescent="0.25">
      <c r="A49" s="132">
        <v>6</v>
      </c>
      <c r="B49" s="133">
        <v>6</v>
      </c>
      <c r="C49" s="134" t="s">
        <v>87</v>
      </c>
      <c r="D49" s="135" t="s">
        <v>80</v>
      </c>
      <c r="E49" s="136">
        <v>1010.59</v>
      </c>
      <c r="F49" s="137" t="s">
        <v>88</v>
      </c>
      <c r="G49" s="136">
        <v>5.16</v>
      </c>
      <c r="H49" s="136" t="s">
        <v>89</v>
      </c>
      <c r="I49" s="136" t="s">
        <v>90</v>
      </c>
      <c r="J49" s="136"/>
      <c r="K49" s="136" t="s">
        <v>91</v>
      </c>
      <c r="L49" s="137" t="s">
        <v>92</v>
      </c>
      <c r="M49" s="137"/>
      <c r="N49" s="137" t="s">
        <v>77</v>
      </c>
      <c r="O49" s="137"/>
      <c r="P49" s="137"/>
      <c r="Q49" s="137"/>
      <c r="R49" s="137"/>
      <c r="S49" s="137"/>
      <c r="T49" s="137"/>
      <c r="U49" s="137"/>
      <c r="V49" s="137"/>
    </row>
    <row r="50" spans="1:22" ht="45.6" x14ac:dyDescent="0.25">
      <c r="A50" s="138">
        <v>7</v>
      </c>
      <c r="B50" s="139">
        <v>7</v>
      </c>
      <c r="C50" s="140" t="s">
        <v>93</v>
      </c>
      <c r="D50" s="141" t="s">
        <v>94</v>
      </c>
      <c r="E50" s="142">
        <v>21.1</v>
      </c>
      <c r="F50" s="143" t="s">
        <v>95</v>
      </c>
      <c r="G50" s="142"/>
      <c r="H50" s="142">
        <v>21</v>
      </c>
      <c r="I50" s="142" t="s">
        <v>96</v>
      </c>
      <c r="J50" s="142"/>
      <c r="K50" s="142">
        <v>130</v>
      </c>
      <c r="L50" s="143" t="s">
        <v>97</v>
      </c>
      <c r="M50" s="143"/>
      <c r="N50" s="143" t="s">
        <v>98</v>
      </c>
      <c r="O50" s="143"/>
      <c r="P50" s="143"/>
      <c r="Q50" s="143"/>
      <c r="R50" s="143"/>
      <c r="S50" s="143"/>
      <c r="T50" s="143"/>
      <c r="U50" s="143"/>
      <c r="V50" s="143"/>
    </row>
    <row r="51" spans="1:22" ht="19.350000000000001" customHeight="1" x14ac:dyDescent="0.25">
      <c r="A51" s="128" t="s">
        <v>99</v>
      </c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129"/>
      <c r="S51" s="129"/>
      <c r="T51" s="129"/>
      <c r="U51" s="129"/>
      <c r="V51" s="129"/>
    </row>
    <row r="52" spans="1:22" ht="18.45" customHeight="1" x14ac:dyDescent="0.25">
      <c r="A52" s="130" t="s">
        <v>100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</row>
    <row r="53" spans="1:22" ht="91.2" x14ac:dyDescent="0.25">
      <c r="A53" s="132">
        <v>8</v>
      </c>
      <c r="B53" s="133">
        <v>8</v>
      </c>
      <c r="C53" s="134" t="s">
        <v>101</v>
      </c>
      <c r="D53" s="135" t="s">
        <v>102</v>
      </c>
      <c r="E53" s="136">
        <v>1152.3</v>
      </c>
      <c r="F53" s="137" t="s">
        <v>103</v>
      </c>
      <c r="G53" s="136" t="s">
        <v>104</v>
      </c>
      <c r="H53" s="136" t="s">
        <v>105</v>
      </c>
      <c r="I53" s="136" t="s">
        <v>106</v>
      </c>
      <c r="J53" s="136"/>
      <c r="K53" s="136" t="s">
        <v>107</v>
      </c>
      <c r="L53" s="137" t="s">
        <v>108</v>
      </c>
      <c r="M53" s="137"/>
      <c r="N53" s="137" t="s">
        <v>77</v>
      </c>
      <c r="O53" s="137"/>
      <c r="P53" s="137"/>
      <c r="Q53" s="137"/>
      <c r="R53" s="137"/>
      <c r="S53" s="137"/>
      <c r="T53" s="137"/>
      <c r="U53" s="137"/>
      <c r="V53" s="137">
        <v>2</v>
      </c>
    </row>
    <row r="54" spans="1:22" ht="79.8" x14ac:dyDescent="0.25">
      <c r="A54" s="132">
        <v>9</v>
      </c>
      <c r="B54" s="133">
        <v>9</v>
      </c>
      <c r="C54" s="134" t="s">
        <v>109</v>
      </c>
      <c r="D54" s="135" t="s">
        <v>110</v>
      </c>
      <c r="E54" s="136">
        <v>17.600000000000001</v>
      </c>
      <c r="F54" s="137" t="s">
        <v>111</v>
      </c>
      <c r="G54" s="136"/>
      <c r="H54" s="136">
        <v>9</v>
      </c>
      <c r="I54" s="136" t="s">
        <v>112</v>
      </c>
      <c r="J54" s="136"/>
      <c r="K54" s="136">
        <v>31</v>
      </c>
      <c r="L54" s="137" t="s">
        <v>113</v>
      </c>
      <c r="M54" s="137"/>
      <c r="N54" s="137" t="s">
        <v>98</v>
      </c>
      <c r="O54" s="137"/>
      <c r="P54" s="137"/>
      <c r="Q54" s="137"/>
      <c r="R54" s="137"/>
      <c r="S54" s="137"/>
      <c r="T54" s="137"/>
      <c r="U54" s="137"/>
      <c r="V54" s="137"/>
    </row>
    <row r="55" spans="1:22" ht="68.400000000000006" x14ac:dyDescent="0.25">
      <c r="A55" s="132">
        <v>10</v>
      </c>
      <c r="B55" s="133">
        <v>10</v>
      </c>
      <c r="C55" s="134" t="s">
        <v>114</v>
      </c>
      <c r="D55" s="135" t="s">
        <v>80</v>
      </c>
      <c r="E55" s="136">
        <v>2250.2399999999998</v>
      </c>
      <c r="F55" s="137" t="s">
        <v>115</v>
      </c>
      <c r="G55" s="136" t="s">
        <v>116</v>
      </c>
      <c r="H55" s="136" t="s">
        <v>117</v>
      </c>
      <c r="I55" s="136" t="s">
        <v>118</v>
      </c>
      <c r="J55" s="136"/>
      <c r="K55" s="136" t="s">
        <v>119</v>
      </c>
      <c r="L55" s="137" t="s">
        <v>120</v>
      </c>
      <c r="M55" s="137"/>
      <c r="N55" s="137" t="s">
        <v>77</v>
      </c>
      <c r="O55" s="137"/>
      <c r="P55" s="137"/>
      <c r="Q55" s="137"/>
      <c r="R55" s="137"/>
      <c r="S55" s="137"/>
      <c r="T55" s="137"/>
      <c r="U55" s="137"/>
      <c r="V55" s="137"/>
    </row>
    <row r="56" spans="1:22" ht="18.45" customHeight="1" x14ac:dyDescent="0.25">
      <c r="A56" s="130" t="s">
        <v>100</v>
      </c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</row>
    <row r="57" spans="1:22" ht="68.400000000000006" x14ac:dyDescent="0.25">
      <c r="A57" s="138">
        <v>11</v>
      </c>
      <c r="B57" s="139">
        <v>11</v>
      </c>
      <c r="C57" s="140" t="s">
        <v>73</v>
      </c>
      <c r="D57" s="141" t="s">
        <v>121</v>
      </c>
      <c r="E57" s="142">
        <v>13.69</v>
      </c>
      <c r="F57" s="143">
        <v>13.69</v>
      </c>
      <c r="G57" s="142"/>
      <c r="H57" s="142" t="s">
        <v>75</v>
      </c>
      <c r="I57" s="142">
        <v>2</v>
      </c>
      <c r="J57" s="142"/>
      <c r="K57" s="142" t="s">
        <v>122</v>
      </c>
      <c r="L57" s="143">
        <v>23</v>
      </c>
      <c r="M57" s="143"/>
      <c r="N57" s="143" t="s">
        <v>77</v>
      </c>
      <c r="O57" s="143"/>
      <c r="P57" s="143"/>
      <c r="Q57" s="143"/>
      <c r="R57" s="143"/>
      <c r="S57" s="143"/>
      <c r="T57" s="143"/>
      <c r="U57" s="143"/>
      <c r="V57" s="143"/>
    </row>
    <row r="58" spans="1:22" ht="19.350000000000001" customHeight="1" x14ac:dyDescent="0.25">
      <c r="A58" s="128" t="s">
        <v>123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</row>
    <row r="59" spans="1:22" ht="18.45" customHeight="1" x14ac:dyDescent="0.25">
      <c r="A59" s="130" t="s">
        <v>124</v>
      </c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</row>
    <row r="60" spans="1:22" ht="68.400000000000006" x14ac:dyDescent="0.25">
      <c r="A60" s="132">
        <v>12</v>
      </c>
      <c r="B60" s="133">
        <v>12</v>
      </c>
      <c r="C60" s="134" t="s">
        <v>125</v>
      </c>
      <c r="D60" s="135" t="s">
        <v>80</v>
      </c>
      <c r="E60" s="136">
        <v>2508.0300000000002</v>
      </c>
      <c r="F60" s="137" t="s">
        <v>126</v>
      </c>
      <c r="G60" s="136">
        <v>9.2899999999999991</v>
      </c>
      <c r="H60" s="136" t="s">
        <v>127</v>
      </c>
      <c r="I60" s="136" t="s">
        <v>128</v>
      </c>
      <c r="J60" s="136"/>
      <c r="K60" s="136" t="s">
        <v>129</v>
      </c>
      <c r="L60" s="137" t="s">
        <v>130</v>
      </c>
      <c r="M60" s="137"/>
      <c r="N60" s="137" t="s">
        <v>77</v>
      </c>
      <c r="O60" s="137"/>
      <c r="P60" s="137"/>
      <c r="Q60" s="137"/>
      <c r="R60" s="137"/>
      <c r="S60" s="137"/>
      <c r="T60" s="137"/>
      <c r="U60" s="137"/>
      <c r="V60" s="137">
        <v>1</v>
      </c>
    </row>
    <row r="61" spans="1:22" ht="79.8" x14ac:dyDescent="0.25">
      <c r="A61" s="138">
        <v>13</v>
      </c>
      <c r="B61" s="139">
        <v>13</v>
      </c>
      <c r="C61" s="140" t="s">
        <v>131</v>
      </c>
      <c r="D61" s="141" t="s">
        <v>94</v>
      </c>
      <c r="E61" s="142">
        <v>65.5</v>
      </c>
      <c r="F61" s="143" t="s">
        <v>132</v>
      </c>
      <c r="G61" s="142"/>
      <c r="H61" s="142">
        <v>66</v>
      </c>
      <c r="I61" s="142" t="s">
        <v>133</v>
      </c>
      <c r="J61" s="142"/>
      <c r="K61" s="142">
        <v>159</v>
      </c>
      <c r="L61" s="143" t="s">
        <v>134</v>
      </c>
      <c r="M61" s="143"/>
      <c r="N61" s="143" t="s">
        <v>98</v>
      </c>
      <c r="O61" s="143"/>
      <c r="P61" s="143"/>
      <c r="Q61" s="143"/>
      <c r="R61" s="143"/>
      <c r="S61" s="143"/>
      <c r="T61" s="143"/>
      <c r="U61" s="143"/>
      <c r="V61" s="143"/>
    </row>
    <row r="62" spans="1:22" ht="19.350000000000001" customHeight="1" x14ac:dyDescent="0.25">
      <c r="A62" s="128" t="s">
        <v>135</v>
      </c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</row>
    <row r="63" spans="1:22" ht="18.45" customHeight="1" x14ac:dyDescent="0.25">
      <c r="A63" s="130" t="s">
        <v>136</v>
      </c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</row>
    <row r="64" spans="1:22" ht="91.2" x14ac:dyDescent="0.25">
      <c r="A64" s="132">
        <v>14</v>
      </c>
      <c r="B64" s="133">
        <v>14</v>
      </c>
      <c r="C64" s="134" t="s">
        <v>137</v>
      </c>
      <c r="D64" s="135" t="s">
        <v>138</v>
      </c>
      <c r="E64" s="136">
        <v>1557.53</v>
      </c>
      <c r="F64" s="137" t="s">
        <v>139</v>
      </c>
      <c r="G64" s="136" t="s">
        <v>140</v>
      </c>
      <c r="H64" s="136" t="s">
        <v>141</v>
      </c>
      <c r="I64" s="136" t="s">
        <v>142</v>
      </c>
      <c r="J64" s="136">
        <v>3</v>
      </c>
      <c r="K64" s="136" t="s">
        <v>143</v>
      </c>
      <c r="L64" s="137" t="s">
        <v>144</v>
      </c>
      <c r="M64" s="137"/>
      <c r="N64" s="137" t="s">
        <v>77</v>
      </c>
      <c r="O64" s="137"/>
      <c r="P64" s="137"/>
      <c r="Q64" s="137"/>
      <c r="R64" s="137"/>
      <c r="S64" s="137"/>
      <c r="T64" s="137"/>
      <c r="U64" s="137"/>
      <c r="V64" s="137" t="s">
        <v>145</v>
      </c>
    </row>
    <row r="65" spans="1:22" ht="79.8" x14ac:dyDescent="0.25">
      <c r="A65" s="132">
        <v>15</v>
      </c>
      <c r="B65" s="133">
        <v>15</v>
      </c>
      <c r="C65" s="134" t="s">
        <v>146</v>
      </c>
      <c r="D65" s="135" t="s">
        <v>147</v>
      </c>
      <c r="E65" s="136">
        <v>28.4</v>
      </c>
      <c r="F65" s="137" t="s">
        <v>148</v>
      </c>
      <c r="G65" s="136"/>
      <c r="H65" s="136">
        <v>43</v>
      </c>
      <c r="I65" s="136" t="s">
        <v>149</v>
      </c>
      <c r="J65" s="136"/>
      <c r="K65" s="136">
        <v>141</v>
      </c>
      <c r="L65" s="137" t="s">
        <v>150</v>
      </c>
      <c r="M65" s="137"/>
      <c r="N65" s="137" t="s">
        <v>98</v>
      </c>
      <c r="O65" s="137"/>
      <c r="P65" s="137"/>
      <c r="Q65" s="137"/>
      <c r="R65" s="137"/>
      <c r="S65" s="137"/>
      <c r="T65" s="137"/>
      <c r="U65" s="137"/>
      <c r="V65" s="137"/>
    </row>
    <row r="66" spans="1:22" ht="79.8" x14ac:dyDescent="0.25">
      <c r="A66" s="132">
        <v>16</v>
      </c>
      <c r="B66" s="133">
        <v>16</v>
      </c>
      <c r="C66" s="134" t="s">
        <v>151</v>
      </c>
      <c r="D66" s="135" t="s">
        <v>80</v>
      </c>
      <c r="E66" s="136">
        <v>581.41</v>
      </c>
      <c r="F66" s="137" t="s">
        <v>152</v>
      </c>
      <c r="G66" s="136" t="s">
        <v>82</v>
      </c>
      <c r="H66" s="136" t="s">
        <v>105</v>
      </c>
      <c r="I66" s="136" t="s">
        <v>106</v>
      </c>
      <c r="J66" s="136"/>
      <c r="K66" s="136" t="s">
        <v>153</v>
      </c>
      <c r="L66" s="137" t="s">
        <v>154</v>
      </c>
      <c r="M66" s="137"/>
      <c r="N66" s="137" t="s">
        <v>77</v>
      </c>
      <c r="O66" s="137"/>
      <c r="P66" s="137"/>
      <c r="Q66" s="137"/>
      <c r="R66" s="137"/>
      <c r="S66" s="137"/>
      <c r="T66" s="137"/>
      <c r="U66" s="137"/>
      <c r="V66" s="137"/>
    </row>
    <row r="67" spans="1:22" ht="45.6" x14ac:dyDescent="0.25">
      <c r="A67" s="138">
        <v>17</v>
      </c>
      <c r="B67" s="139">
        <v>17</v>
      </c>
      <c r="C67" s="140" t="s">
        <v>155</v>
      </c>
      <c r="D67" s="141" t="s">
        <v>94</v>
      </c>
      <c r="E67" s="142">
        <v>20.2</v>
      </c>
      <c r="F67" s="143" t="s">
        <v>156</v>
      </c>
      <c r="G67" s="142"/>
      <c r="H67" s="142">
        <v>20</v>
      </c>
      <c r="I67" s="142" t="s">
        <v>157</v>
      </c>
      <c r="J67" s="142"/>
      <c r="K67" s="142">
        <v>56</v>
      </c>
      <c r="L67" s="143" t="s">
        <v>158</v>
      </c>
      <c r="M67" s="143"/>
      <c r="N67" s="143" t="s">
        <v>98</v>
      </c>
      <c r="O67" s="143"/>
      <c r="P67" s="143"/>
      <c r="Q67" s="143"/>
      <c r="R67" s="143"/>
      <c r="S67" s="143"/>
      <c r="T67" s="143"/>
      <c r="U67" s="143"/>
      <c r="V67" s="143"/>
    </row>
    <row r="68" spans="1:22" ht="19.350000000000001" customHeight="1" x14ac:dyDescent="0.25">
      <c r="A68" s="128" t="s">
        <v>159</v>
      </c>
      <c r="B68" s="129"/>
      <c r="C68" s="129"/>
      <c r="D68" s="129"/>
      <c r="E68" s="129"/>
      <c r="F68" s="129"/>
      <c r="G68" s="129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</row>
    <row r="69" spans="1:22" ht="18.45" customHeight="1" x14ac:dyDescent="0.25">
      <c r="A69" s="130" t="s">
        <v>160</v>
      </c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</row>
    <row r="70" spans="1:22" ht="68.400000000000006" x14ac:dyDescent="0.25">
      <c r="A70" s="132">
        <v>18</v>
      </c>
      <c r="B70" s="133">
        <v>18</v>
      </c>
      <c r="C70" s="134" t="s">
        <v>161</v>
      </c>
      <c r="D70" s="135" t="s">
        <v>162</v>
      </c>
      <c r="E70" s="136">
        <v>3759.44</v>
      </c>
      <c r="F70" s="137" t="s">
        <v>163</v>
      </c>
      <c r="G70" s="136">
        <v>10.32</v>
      </c>
      <c r="H70" s="136" t="s">
        <v>164</v>
      </c>
      <c r="I70" s="136" t="s">
        <v>165</v>
      </c>
      <c r="J70" s="136"/>
      <c r="K70" s="136" t="s">
        <v>166</v>
      </c>
      <c r="L70" s="137" t="s">
        <v>167</v>
      </c>
      <c r="M70" s="137"/>
      <c r="N70" s="137" t="s">
        <v>77</v>
      </c>
      <c r="O70" s="137"/>
      <c r="P70" s="137"/>
      <c r="Q70" s="137"/>
      <c r="R70" s="137"/>
      <c r="S70" s="137"/>
      <c r="T70" s="137"/>
      <c r="U70" s="137"/>
      <c r="V70" s="137">
        <v>1</v>
      </c>
    </row>
    <row r="71" spans="1:22" ht="18.45" customHeight="1" x14ac:dyDescent="0.25">
      <c r="A71" s="130" t="s">
        <v>168</v>
      </c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</row>
    <row r="72" spans="1:22" ht="68.400000000000006" x14ac:dyDescent="0.25">
      <c r="A72" s="138">
        <v>19</v>
      </c>
      <c r="B72" s="139">
        <v>19</v>
      </c>
      <c r="C72" s="140" t="s">
        <v>161</v>
      </c>
      <c r="D72" s="141" t="s">
        <v>162</v>
      </c>
      <c r="E72" s="142">
        <v>3759.44</v>
      </c>
      <c r="F72" s="143" t="s">
        <v>163</v>
      </c>
      <c r="G72" s="142">
        <v>10.32</v>
      </c>
      <c r="H72" s="142" t="s">
        <v>164</v>
      </c>
      <c r="I72" s="142" t="s">
        <v>165</v>
      </c>
      <c r="J72" s="142"/>
      <c r="K72" s="142" t="s">
        <v>166</v>
      </c>
      <c r="L72" s="143" t="s">
        <v>167</v>
      </c>
      <c r="M72" s="143"/>
      <c r="N72" s="143" t="s">
        <v>77</v>
      </c>
      <c r="O72" s="143"/>
      <c r="P72" s="143"/>
      <c r="Q72" s="143"/>
      <c r="R72" s="143"/>
      <c r="S72" s="143"/>
      <c r="T72" s="143"/>
      <c r="U72" s="143"/>
      <c r="V72" s="143">
        <v>1</v>
      </c>
    </row>
    <row r="73" spans="1:22" ht="19.350000000000001" customHeight="1" x14ac:dyDescent="0.25">
      <c r="A73" s="128" t="s">
        <v>169</v>
      </c>
      <c r="B73" s="129"/>
      <c r="C73" s="129"/>
      <c r="D73" s="129"/>
      <c r="E73" s="129"/>
      <c r="F73" s="129"/>
      <c r="G73" s="129"/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</row>
    <row r="74" spans="1:22" ht="18.45" customHeight="1" x14ac:dyDescent="0.25">
      <c r="A74" s="130" t="s">
        <v>170</v>
      </c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</row>
    <row r="75" spans="1:22" ht="91.2" x14ac:dyDescent="0.25">
      <c r="A75" s="132">
        <v>20</v>
      </c>
      <c r="B75" s="133">
        <v>20</v>
      </c>
      <c r="C75" s="134" t="s">
        <v>171</v>
      </c>
      <c r="D75" s="135" t="s">
        <v>172</v>
      </c>
      <c r="E75" s="136">
        <v>3035.5</v>
      </c>
      <c r="F75" s="137" t="s">
        <v>173</v>
      </c>
      <c r="G75" s="136" t="s">
        <v>104</v>
      </c>
      <c r="H75" s="136" t="s">
        <v>174</v>
      </c>
      <c r="I75" s="136" t="s">
        <v>175</v>
      </c>
      <c r="J75" s="136"/>
      <c r="K75" s="136" t="s">
        <v>176</v>
      </c>
      <c r="L75" s="137" t="s">
        <v>177</v>
      </c>
      <c r="M75" s="137"/>
      <c r="N75" s="137" t="s">
        <v>77</v>
      </c>
      <c r="O75" s="137"/>
      <c r="P75" s="137"/>
      <c r="Q75" s="137"/>
      <c r="R75" s="137"/>
      <c r="S75" s="137"/>
      <c r="T75" s="137"/>
      <c r="U75" s="137"/>
      <c r="V75" s="137">
        <v>1</v>
      </c>
    </row>
    <row r="76" spans="1:22" ht="68.400000000000006" x14ac:dyDescent="0.25">
      <c r="A76" s="138">
        <v>21</v>
      </c>
      <c r="B76" s="139">
        <v>21</v>
      </c>
      <c r="C76" s="140" t="s">
        <v>114</v>
      </c>
      <c r="D76" s="141" t="s">
        <v>80</v>
      </c>
      <c r="E76" s="142">
        <v>2250.2399999999998</v>
      </c>
      <c r="F76" s="143" t="s">
        <v>115</v>
      </c>
      <c r="G76" s="142" t="s">
        <v>116</v>
      </c>
      <c r="H76" s="142" t="s">
        <v>117</v>
      </c>
      <c r="I76" s="142" t="s">
        <v>118</v>
      </c>
      <c r="J76" s="142"/>
      <c r="K76" s="142" t="s">
        <v>119</v>
      </c>
      <c r="L76" s="143" t="s">
        <v>120</v>
      </c>
      <c r="M76" s="143"/>
      <c r="N76" s="143" t="s">
        <v>77</v>
      </c>
      <c r="O76" s="143"/>
      <c r="P76" s="143"/>
      <c r="Q76" s="143"/>
      <c r="R76" s="143"/>
      <c r="S76" s="143"/>
      <c r="T76" s="143"/>
      <c r="U76" s="143"/>
      <c r="V76" s="143"/>
    </row>
    <row r="77" spans="1:22" ht="19.350000000000001" customHeight="1" x14ac:dyDescent="0.25">
      <c r="A77" s="128" t="s">
        <v>178</v>
      </c>
      <c r="B77" s="129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</row>
    <row r="78" spans="1:22" ht="18.45" customHeight="1" x14ac:dyDescent="0.25">
      <c r="A78" s="130" t="s">
        <v>179</v>
      </c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</row>
    <row r="79" spans="1:22" ht="79.8" x14ac:dyDescent="0.25">
      <c r="A79" s="132">
        <v>22</v>
      </c>
      <c r="B79" s="133">
        <v>22</v>
      </c>
      <c r="C79" s="134" t="s">
        <v>180</v>
      </c>
      <c r="D79" s="135" t="s">
        <v>181</v>
      </c>
      <c r="E79" s="136">
        <v>3851.78</v>
      </c>
      <c r="F79" s="137" t="s">
        <v>182</v>
      </c>
      <c r="G79" s="136">
        <v>54.04</v>
      </c>
      <c r="H79" s="136" t="s">
        <v>183</v>
      </c>
      <c r="I79" s="136" t="s">
        <v>184</v>
      </c>
      <c r="J79" s="136">
        <v>1</v>
      </c>
      <c r="K79" s="136" t="s">
        <v>185</v>
      </c>
      <c r="L79" s="137" t="s">
        <v>186</v>
      </c>
      <c r="M79" s="137"/>
      <c r="N79" s="137" t="s">
        <v>77</v>
      </c>
      <c r="O79" s="137"/>
      <c r="P79" s="137"/>
      <c r="Q79" s="137"/>
      <c r="R79" s="137"/>
      <c r="S79" s="137"/>
      <c r="T79" s="137"/>
      <c r="U79" s="137"/>
      <c r="V79" s="137">
        <v>3</v>
      </c>
    </row>
    <row r="80" spans="1:22" ht="57" x14ac:dyDescent="0.25">
      <c r="A80" s="138">
        <v>23</v>
      </c>
      <c r="B80" s="139">
        <v>23</v>
      </c>
      <c r="C80" s="140" t="s">
        <v>187</v>
      </c>
      <c r="D80" s="141" t="s">
        <v>188</v>
      </c>
      <c r="E80" s="142">
        <v>1834.66</v>
      </c>
      <c r="F80" s="143" t="s">
        <v>189</v>
      </c>
      <c r="G80" s="142" t="s">
        <v>190</v>
      </c>
      <c r="H80" s="142" t="s">
        <v>191</v>
      </c>
      <c r="I80" s="142" t="s">
        <v>192</v>
      </c>
      <c r="J80" s="142"/>
      <c r="K80" s="142" t="s">
        <v>193</v>
      </c>
      <c r="L80" s="143" t="s">
        <v>194</v>
      </c>
      <c r="M80" s="143"/>
      <c r="N80" s="143" t="s">
        <v>77</v>
      </c>
      <c r="O80" s="143"/>
      <c r="P80" s="143"/>
      <c r="Q80" s="143"/>
      <c r="R80" s="143"/>
      <c r="S80" s="143"/>
      <c r="T80" s="143"/>
      <c r="U80" s="143"/>
      <c r="V80" s="143" t="s">
        <v>195</v>
      </c>
    </row>
    <row r="81" spans="1:22" ht="19.350000000000001" customHeight="1" x14ac:dyDescent="0.25">
      <c r="A81" s="128" t="s">
        <v>196</v>
      </c>
      <c r="B81" s="129"/>
      <c r="C81" s="129"/>
      <c r="D81" s="129"/>
      <c r="E81" s="129"/>
      <c r="F81" s="129"/>
      <c r="G81" s="129"/>
      <c r="H81" s="129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9"/>
      <c r="U81" s="129"/>
      <c r="V81" s="129"/>
    </row>
    <row r="82" spans="1:22" ht="18.45" customHeight="1" x14ac:dyDescent="0.25">
      <c r="A82" s="130" t="s">
        <v>100</v>
      </c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</row>
    <row r="83" spans="1:22" ht="68.400000000000006" x14ac:dyDescent="0.25">
      <c r="A83" s="138">
        <v>24</v>
      </c>
      <c r="B83" s="139">
        <v>24</v>
      </c>
      <c r="C83" s="140" t="s">
        <v>79</v>
      </c>
      <c r="D83" s="141" t="s">
        <v>80</v>
      </c>
      <c r="E83" s="142">
        <v>2811.41</v>
      </c>
      <c r="F83" s="143" t="s">
        <v>81</v>
      </c>
      <c r="G83" s="142" t="s">
        <v>82</v>
      </c>
      <c r="H83" s="142" t="s">
        <v>83</v>
      </c>
      <c r="I83" s="142" t="s">
        <v>84</v>
      </c>
      <c r="J83" s="142"/>
      <c r="K83" s="142" t="s">
        <v>85</v>
      </c>
      <c r="L83" s="143" t="s">
        <v>86</v>
      </c>
      <c r="M83" s="143"/>
      <c r="N83" s="143" t="s">
        <v>77</v>
      </c>
      <c r="O83" s="143"/>
      <c r="P83" s="143"/>
      <c r="Q83" s="143"/>
      <c r="R83" s="143"/>
      <c r="S83" s="143"/>
      <c r="T83" s="143"/>
      <c r="U83" s="143"/>
      <c r="V83" s="143"/>
    </row>
    <row r="84" spans="1:22" ht="34.200000000000003" x14ac:dyDescent="0.25">
      <c r="A84" s="144" t="s">
        <v>197</v>
      </c>
      <c r="B84" s="145"/>
      <c r="C84" s="145"/>
      <c r="D84" s="145"/>
      <c r="E84" s="145"/>
      <c r="F84" s="145"/>
      <c r="G84" s="145"/>
      <c r="H84" s="146">
        <v>587</v>
      </c>
      <c r="I84" s="146" t="s">
        <v>198</v>
      </c>
      <c r="J84" s="146">
        <v>4</v>
      </c>
      <c r="K84" s="146">
        <v>3463</v>
      </c>
      <c r="L84" s="146" t="s">
        <v>199</v>
      </c>
      <c r="M84" s="146"/>
      <c r="N84" s="146"/>
      <c r="O84" s="146"/>
      <c r="P84" s="146"/>
      <c r="Q84" s="146"/>
      <c r="R84" s="146"/>
      <c r="S84" s="146"/>
      <c r="T84" s="146"/>
      <c r="U84" s="146"/>
      <c r="V84" s="146" t="s">
        <v>200</v>
      </c>
    </row>
    <row r="85" spans="1:22" x14ac:dyDescent="0.25">
      <c r="A85" s="144" t="s">
        <v>201</v>
      </c>
      <c r="B85" s="145"/>
      <c r="C85" s="145"/>
      <c r="D85" s="145"/>
      <c r="E85" s="145"/>
      <c r="F85" s="145"/>
      <c r="G85" s="145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</row>
    <row r="86" spans="1:22" x14ac:dyDescent="0.25">
      <c r="A86" s="144" t="s">
        <v>202</v>
      </c>
      <c r="B86" s="145"/>
      <c r="C86" s="145"/>
      <c r="D86" s="145"/>
      <c r="E86" s="145"/>
      <c r="F86" s="145"/>
      <c r="G86" s="145"/>
      <c r="H86" s="146">
        <v>184</v>
      </c>
      <c r="I86" s="146"/>
      <c r="J86" s="146"/>
      <c r="K86" s="146">
        <v>2044</v>
      </c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</row>
    <row r="87" spans="1:22" x14ac:dyDescent="0.25">
      <c r="A87" s="144" t="s">
        <v>203</v>
      </c>
      <c r="B87" s="145"/>
      <c r="C87" s="145"/>
      <c r="D87" s="145"/>
      <c r="E87" s="145"/>
      <c r="F87" s="145"/>
      <c r="G87" s="145"/>
      <c r="H87" s="146">
        <v>399</v>
      </c>
      <c r="I87" s="146"/>
      <c r="J87" s="146"/>
      <c r="K87" s="146">
        <v>1396</v>
      </c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</row>
    <row r="88" spans="1:22" x14ac:dyDescent="0.25">
      <c r="A88" s="144" t="s">
        <v>204</v>
      </c>
      <c r="B88" s="145"/>
      <c r="C88" s="145"/>
      <c r="D88" s="145"/>
      <c r="E88" s="145"/>
      <c r="F88" s="145"/>
      <c r="G88" s="145"/>
      <c r="H88" s="146">
        <v>4</v>
      </c>
      <c r="I88" s="146"/>
      <c r="J88" s="146"/>
      <c r="K88" s="146">
        <v>25</v>
      </c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</row>
    <row r="89" spans="1:22" x14ac:dyDescent="0.25">
      <c r="A89" s="147" t="s">
        <v>205</v>
      </c>
      <c r="B89" s="148"/>
      <c r="C89" s="148"/>
      <c r="D89" s="148"/>
      <c r="E89" s="148"/>
      <c r="F89" s="148"/>
      <c r="G89" s="148"/>
      <c r="H89" s="149">
        <v>179</v>
      </c>
      <c r="I89" s="149"/>
      <c r="J89" s="149"/>
      <c r="K89" s="149">
        <v>1705</v>
      </c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</row>
    <row r="90" spans="1:22" x14ac:dyDescent="0.25">
      <c r="A90" s="147" t="s">
        <v>206</v>
      </c>
      <c r="B90" s="148"/>
      <c r="C90" s="148"/>
      <c r="D90" s="148"/>
      <c r="E90" s="148"/>
      <c r="F90" s="148"/>
      <c r="G90" s="148"/>
      <c r="H90" s="149">
        <v>111</v>
      </c>
      <c r="I90" s="149"/>
      <c r="J90" s="149"/>
      <c r="K90" s="149">
        <v>987</v>
      </c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</row>
    <row r="91" spans="1:22" x14ac:dyDescent="0.25">
      <c r="A91" s="147" t="s">
        <v>207</v>
      </c>
      <c r="B91" s="148"/>
      <c r="C91" s="148"/>
      <c r="D91" s="148"/>
      <c r="E91" s="148"/>
      <c r="F91" s="148"/>
      <c r="G91" s="148"/>
      <c r="H91" s="149"/>
      <c r="I91" s="149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</row>
    <row r="92" spans="1:22" ht="30" customHeight="1" x14ac:dyDescent="0.25">
      <c r="A92" s="144" t="s">
        <v>208</v>
      </c>
      <c r="B92" s="145"/>
      <c r="C92" s="145"/>
      <c r="D92" s="145"/>
      <c r="E92" s="145"/>
      <c r="F92" s="145"/>
      <c r="G92" s="145"/>
      <c r="H92" s="146">
        <v>13</v>
      </c>
      <c r="I92" s="146"/>
      <c r="J92" s="146"/>
      <c r="K92" s="146">
        <v>128</v>
      </c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</row>
    <row r="93" spans="1:22" ht="30" customHeight="1" x14ac:dyDescent="0.25">
      <c r="A93" s="144" t="s">
        <v>209</v>
      </c>
      <c r="B93" s="145"/>
      <c r="C93" s="145"/>
      <c r="D93" s="145"/>
      <c r="E93" s="145"/>
      <c r="F93" s="145"/>
      <c r="G93" s="145"/>
      <c r="H93" s="146">
        <v>752</v>
      </c>
      <c r="I93" s="146"/>
      <c r="J93" s="146"/>
      <c r="K93" s="146">
        <v>4995</v>
      </c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</row>
    <row r="94" spans="1:22" x14ac:dyDescent="0.25">
      <c r="A94" s="144" t="s">
        <v>210</v>
      </c>
      <c r="B94" s="145"/>
      <c r="C94" s="145"/>
      <c r="D94" s="145"/>
      <c r="E94" s="145"/>
      <c r="F94" s="145"/>
      <c r="G94" s="145"/>
      <c r="H94" s="146">
        <v>85</v>
      </c>
      <c r="I94" s="146"/>
      <c r="J94" s="146"/>
      <c r="K94" s="146">
        <v>812</v>
      </c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</row>
    <row r="95" spans="1:22" x14ac:dyDescent="0.25">
      <c r="A95" s="144" t="s">
        <v>211</v>
      </c>
      <c r="B95" s="145"/>
      <c r="C95" s="145"/>
      <c r="D95" s="145"/>
      <c r="E95" s="145"/>
      <c r="F95" s="145"/>
      <c r="G95" s="145"/>
      <c r="H95" s="146">
        <v>27</v>
      </c>
      <c r="I95" s="146"/>
      <c r="J95" s="146"/>
      <c r="K95" s="146">
        <v>220</v>
      </c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</row>
    <row r="96" spans="1:22" x14ac:dyDescent="0.25">
      <c r="A96" s="144" t="s">
        <v>212</v>
      </c>
      <c r="B96" s="145"/>
      <c r="C96" s="145"/>
      <c r="D96" s="145"/>
      <c r="E96" s="145"/>
      <c r="F96" s="145"/>
      <c r="G96" s="145"/>
      <c r="H96" s="146">
        <v>877</v>
      </c>
      <c r="I96" s="146"/>
      <c r="J96" s="146"/>
      <c r="K96" s="146">
        <v>6155</v>
      </c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</row>
    <row r="97" spans="1:22" ht="30" customHeight="1" x14ac:dyDescent="0.25">
      <c r="A97" s="144" t="s">
        <v>213</v>
      </c>
      <c r="B97" s="145"/>
      <c r="C97" s="145"/>
      <c r="D97" s="145"/>
      <c r="E97" s="145"/>
      <c r="F97" s="145"/>
      <c r="G97" s="145"/>
      <c r="H97" s="146">
        <v>81.05</v>
      </c>
      <c r="I97" s="146"/>
      <c r="J97" s="146"/>
      <c r="K97" s="146">
        <v>334.61</v>
      </c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</row>
    <row r="98" spans="1:22" x14ac:dyDescent="0.25">
      <c r="A98" s="147" t="s">
        <v>214</v>
      </c>
      <c r="B98" s="148"/>
      <c r="C98" s="148"/>
      <c r="D98" s="148"/>
      <c r="E98" s="148"/>
      <c r="F98" s="148"/>
      <c r="G98" s="148"/>
      <c r="H98" s="149">
        <v>958.05</v>
      </c>
      <c r="I98" s="149"/>
      <c r="J98" s="149"/>
      <c r="K98" s="149">
        <v>6489.61</v>
      </c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</row>
    <row r="99" spans="1:22" x14ac:dyDescent="0.25">
      <c r="A99" s="50"/>
      <c r="B99" s="39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</row>
    <row r="100" spans="1:22" x14ac:dyDescent="0.25">
      <c r="A100" s="50"/>
      <c r="B100" s="39"/>
      <c r="C100" s="73" t="s">
        <v>62</v>
      </c>
      <c r="D100" s="48"/>
      <c r="E100" s="48"/>
      <c r="F100" s="48"/>
      <c r="G100" s="48"/>
      <c r="H100" s="74">
        <f>IF(ISBLANK(Y30),"",ROUND(Z30/Y30,2)*100)</f>
        <v>97</v>
      </c>
      <c r="I100" s="48"/>
      <c r="J100" s="48"/>
      <c r="K100" s="74">
        <f>IF(ISBLANK(Y31),"",ROUND(Z31/Y31,2)*100)</f>
        <v>83</v>
      </c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</row>
    <row r="101" spans="1:22" x14ac:dyDescent="0.25">
      <c r="A101" s="50"/>
      <c r="B101" s="39"/>
      <c r="C101" s="73" t="s">
        <v>63</v>
      </c>
      <c r="D101" s="48"/>
      <c r="E101" s="48"/>
      <c r="F101" s="48"/>
      <c r="G101" s="48"/>
      <c r="H101" s="45">
        <f>IF(ISBLANK(Y30),"",ROUND(AA30/Y30,2)*100)</f>
        <v>60</v>
      </c>
      <c r="I101" s="48"/>
      <c r="J101" s="48"/>
      <c r="K101" s="45">
        <f>IF(ISBLANK(Y31),"",ROUND(AA31/Y31,2)*100)</f>
        <v>48</v>
      </c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</row>
    <row r="102" spans="1:22" x14ac:dyDescent="0.25">
      <c r="A102" s="28"/>
      <c r="B102" s="28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</row>
    <row r="103" spans="1:22" x14ac:dyDescent="0.25">
      <c r="B103" s="75" t="s">
        <v>69</v>
      </c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</row>
    <row r="104" spans="1:22" x14ac:dyDescent="0.25">
      <c r="B104" s="3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</row>
    <row r="105" spans="1:22" x14ac:dyDescent="0.25">
      <c r="B105" s="75" t="s">
        <v>70</v>
      </c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</row>
    <row r="106" spans="1:22" x14ac:dyDescent="0.25">
      <c r="B106" s="46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</row>
    <row r="108" spans="1:22" x14ac:dyDescent="0.25">
      <c r="C108" s="49"/>
      <c r="D108" s="49"/>
      <c r="E108" s="49"/>
      <c r="F108" s="49"/>
      <c r="G108" s="49"/>
    </row>
    <row r="109" spans="1:22" x14ac:dyDescent="0.25">
      <c r="C109" s="49"/>
      <c r="D109" s="49"/>
      <c r="E109" s="49"/>
      <c r="F109" s="49"/>
      <c r="G109" s="49"/>
    </row>
    <row r="110" spans="1:22" x14ac:dyDescent="0.25">
      <c r="C110" s="49"/>
      <c r="D110" s="49"/>
      <c r="E110" s="49"/>
      <c r="F110" s="49"/>
      <c r="G110" s="49"/>
    </row>
    <row r="111" spans="1:22" x14ac:dyDescent="0.25">
      <c r="C111" s="49"/>
      <c r="D111" s="49"/>
      <c r="E111" s="49"/>
      <c r="F111" s="49"/>
      <c r="G111" s="49"/>
    </row>
    <row r="112" spans="1:22" x14ac:dyDescent="0.25">
      <c r="C112" s="49"/>
      <c r="D112" s="49"/>
      <c r="E112" s="49"/>
      <c r="F112" s="49"/>
      <c r="G112" s="49"/>
    </row>
    <row r="113" spans="3:7" x14ac:dyDescent="0.25">
      <c r="C113" s="49"/>
      <c r="D113" s="49"/>
      <c r="E113" s="49"/>
      <c r="F113" s="49"/>
      <c r="G113" s="49"/>
    </row>
    <row r="114" spans="3:7" x14ac:dyDescent="0.25">
      <c r="C114" s="49"/>
      <c r="D114" s="49"/>
      <c r="E114" s="49"/>
      <c r="F114" s="49"/>
      <c r="G114" s="49"/>
    </row>
    <row r="115" spans="3:7" x14ac:dyDescent="0.25">
      <c r="C115" s="49"/>
      <c r="D115" s="49"/>
      <c r="E115" s="49"/>
      <c r="F115" s="49"/>
      <c r="G115" s="49"/>
    </row>
    <row r="116" spans="3:7" x14ac:dyDescent="0.25">
      <c r="C116" s="49"/>
      <c r="D116" s="49"/>
      <c r="E116" s="49"/>
      <c r="F116" s="49"/>
      <c r="G116" s="49"/>
    </row>
    <row r="117" spans="3:7" x14ac:dyDescent="0.25">
      <c r="C117" s="49"/>
      <c r="D117" s="49"/>
      <c r="E117" s="49"/>
      <c r="F117" s="49"/>
      <c r="G117" s="49"/>
    </row>
    <row r="118" spans="3:7" x14ac:dyDescent="0.25">
      <c r="C118" s="49"/>
      <c r="D118" s="49"/>
      <c r="E118" s="49"/>
      <c r="F118" s="49"/>
      <c r="G118" s="49"/>
    </row>
    <row r="119" spans="3:7" x14ac:dyDescent="0.25">
      <c r="C119" s="49"/>
      <c r="D119" s="49"/>
      <c r="E119" s="49"/>
      <c r="F119" s="49"/>
      <c r="G119" s="49"/>
    </row>
  </sheetData>
  <mergeCells count="67">
    <mergeCell ref="A94:G94"/>
    <mergeCell ref="A95:G95"/>
    <mergeCell ref="A96:G96"/>
    <mergeCell ref="A97:G97"/>
    <mergeCell ref="A98:G98"/>
    <mergeCell ref="A88:G88"/>
    <mergeCell ref="A89:G89"/>
    <mergeCell ref="A90:G90"/>
    <mergeCell ref="A91:G91"/>
    <mergeCell ref="A92:G92"/>
    <mergeCell ref="A93:G93"/>
    <mergeCell ref="A81:V81"/>
    <mergeCell ref="A82:V82"/>
    <mergeCell ref="A84:G84"/>
    <mergeCell ref="A85:G85"/>
    <mergeCell ref="A86:G86"/>
    <mergeCell ref="A87:G87"/>
    <mergeCell ref="A69:V69"/>
    <mergeCell ref="A71:V71"/>
    <mergeCell ref="A73:V73"/>
    <mergeCell ref="A74:V74"/>
    <mergeCell ref="A77:V77"/>
    <mergeCell ref="A78:V78"/>
    <mergeCell ref="A56:V56"/>
    <mergeCell ref="A58:V58"/>
    <mergeCell ref="A59:V59"/>
    <mergeCell ref="A62:V62"/>
    <mergeCell ref="A63:V63"/>
    <mergeCell ref="A68:V68"/>
    <mergeCell ref="A40:V40"/>
    <mergeCell ref="A41:V41"/>
    <mergeCell ref="A43:V43"/>
    <mergeCell ref="A48:V48"/>
    <mergeCell ref="A51:V51"/>
    <mergeCell ref="A52:V52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81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215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2</v>
      </c>
      <c r="B4" s="29"/>
      <c r="C4" s="29"/>
      <c r="D4" s="29"/>
      <c r="L4" s="52"/>
    </row>
    <row r="5" spans="1:23" s="25" customFormat="1" ht="13.8" x14ac:dyDescent="0.25">
      <c r="A5" s="123" t="s">
        <v>36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68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3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19</v>
      </c>
      <c r="H10" s="119"/>
      <c r="I10" s="119"/>
      <c r="J10" s="118" t="s">
        <v>20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4</v>
      </c>
      <c r="G11" s="84">
        <f>958.05/1000</f>
        <v>0.95804999999999996</v>
      </c>
      <c r="H11" s="85"/>
      <c r="I11" s="55" t="s">
        <v>5</v>
      </c>
      <c r="J11" s="86">
        <f>6489.61/1000</f>
        <v>6.4896099999999999</v>
      </c>
      <c r="K11" s="87"/>
      <c r="L11" s="56"/>
      <c r="M11" s="35" t="s">
        <v>5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34</v>
      </c>
      <c r="F12" s="38"/>
      <c r="G12" s="84">
        <f>0/1000</f>
        <v>0</v>
      </c>
      <c r="H12" s="85"/>
      <c r="I12" s="55" t="s">
        <v>5</v>
      </c>
      <c r="J12" s="86">
        <f>0/1000</f>
        <v>0</v>
      </c>
      <c r="K12" s="87"/>
      <c r="L12" s="56"/>
      <c r="M12" s="35" t="s">
        <v>5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35</v>
      </c>
      <c r="F13" s="38"/>
      <c r="G13" s="121">
        <f>0/1000</f>
        <v>0</v>
      </c>
      <c r="H13" s="122"/>
      <c r="I13" s="55" t="s">
        <v>5</v>
      </c>
      <c r="J13" s="86">
        <f>0/1000</f>
        <v>0</v>
      </c>
      <c r="K13" s="87"/>
      <c r="L13" s="56"/>
      <c r="M13" s="35" t="s">
        <v>5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6</v>
      </c>
      <c r="G14" s="84">
        <f>(O14+O15)/1000</f>
        <v>1.6200000000000003E-2</v>
      </c>
      <c r="H14" s="85"/>
      <c r="I14" s="55" t="s">
        <v>7</v>
      </c>
      <c r="J14" s="86">
        <f>(P14+P15)/1000</f>
        <v>1.6200000000000003E-2</v>
      </c>
      <c r="K14" s="87"/>
      <c r="L14" s="58">
        <v>184</v>
      </c>
      <c r="M14" s="35" t="s">
        <v>7</v>
      </c>
      <c r="N14" s="57"/>
      <c r="O14" s="26">
        <v>16.190000000000001</v>
      </c>
      <c r="P14" s="27">
        <v>16.190000000000001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8</v>
      </c>
      <c r="G15" s="116">
        <f>184/1000</f>
        <v>0.184</v>
      </c>
      <c r="H15" s="117"/>
      <c r="I15" s="55" t="s">
        <v>5</v>
      </c>
      <c r="J15" s="86">
        <f>2044/1000</f>
        <v>2.044</v>
      </c>
      <c r="K15" s="87"/>
      <c r="L15" s="59">
        <v>2042</v>
      </c>
      <c r="M15" s="35" t="s">
        <v>5</v>
      </c>
      <c r="N15" s="57"/>
      <c r="O15" s="26">
        <v>0.01</v>
      </c>
      <c r="P15" s="27">
        <v>0.01</v>
      </c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2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9</v>
      </c>
      <c r="B20" s="76" t="s">
        <v>0</v>
      </c>
      <c r="C20" s="76" t="s">
        <v>21</v>
      </c>
      <c r="D20" s="62" t="s">
        <v>22</v>
      </c>
      <c r="E20" s="76" t="s">
        <v>23</v>
      </c>
      <c r="F20" s="109" t="s">
        <v>24</v>
      </c>
      <c r="G20" s="110"/>
      <c r="H20" s="109" t="s">
        <v>25</v>
      </c>
      <c r="I20" s="113"/>
      <c r="J20" s="113"/>
      <c r="K20" s="110"/>
      <c r="L20" s="63"/>
      <c r="M20" s="76" t="s">
        <v>26</v>
      </c>
      <c r="N20" s="76" t="s">
        <v>27</v>
      </c>
    </row>
    <row r="21" spans="1:23" s="33" customFormat="1" ht="19.5" customHeight="1" thickBot="1" x14ac:dyDescent="0.3">
      <c r="A21" s="77"/>
      <c r="B21" s="77"/>
      <c r="C21" s="77"/>
      <c r="D21" s="76" t="s">
        <v>32</v>
      </c>
      <c r="E21" s="77"/>
      <c r="F21" s="111"/>
      <c r="G21" s="112"/>
      <c r="H21" s="114" t="s">
        <v>28</v>
      </c>
      <c r="I21" s="115"/>
      <c r="J21" s="114" t="s">
        <v>29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30</v>
      </c>
      <c r="G22" s="65" t="s">
        <v>31</v>
      </c>
      <c r="H22" s="65" t="s">
        <v>30</v>
      </c>
      <c r="I22" s="65" t="s">
        <v>31</v>
      </c>
      <c r="J22" s="65" t="s">
        <v>30</v>
      </c>
      <c r="K22" s="65" t="s">
        <v>31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50" t="s">
        <v>216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23" ht="19.350000000000001" customHeight="1" x14ac:dyDescent="0.25">
      <c r="A25" s="128" t="s">
        <v>217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2">
        <v>1</v>
      </c>
      <c r="B26" s="153" t="s">
        <v>218</v>
      </c>
      <c r="C26" s="134" t="s">
        <v>219</v>
      </c>
      <c r="D26" s="154" t="s">
        <v>220</v>
      </c>
      <c r="E26" s="155">
        <v>1.1200000000000001</v>
      </c>
      <c r="F26" s="136" t="s">
        <v>221</v>
      </c>
      <c r="G26" s="136">
        <v>12.07</v>
      </c>
      <c r="H26" s="156"/>
      <c r="I26" s="156"/>
      <c r="J26" s="136" t="s">
        <v>222</v>
      </c>
      <c r="K26" s="136">
        <v>133.13</v>
      </c>
      <c r="L26" s="157"/>
      <c r="M26" s="156">
        <f>IF(ISNUMBER(K26/G26),IF(NOT(K26/G26=0),K26/G26, " "), " ")</f>
        <v>11.029826014913008</v>
      </c>
      <c r="N26" s="154"/>
    </row>
    <row r="27" spans="1:23" s="29" customFormat="1" ht="22.8" x14ac:dyDescent="0.25">
      <c r="A27" s="152">
        <v>2</v>
      </c>
      <c r="B27" s="153" t="s">
        <v>223</v>
      </c>
      <c r="C27" s="134" t="s">
        <v>224</v>
      </c>
      <c r="D27" s="154" t="s">
        <v>220</v>
      </c>
      <c r="E27" s="155">
        <v>6.97</v>
      </c>
      <c r="F27" s="136" t="s">
        <v>225</v>
      </c>
      <c r="G27" s="136">
        <v>78.06</v>
      </c>
      <c r="H27" s="156"/>
      <c r="I27" s="156"/>
      <c r="J27" s="136" t="s">
        <v>226</v>
      </c>
      <c r="K27" s="136">
        <v>860.23</v>
      </c>
      <c r="L27" s="157"/>
      <c r="M27" s="156">
        <f>IF(ISNUMBER(K27/G27),IF(NOT(K27/G27=0),K27/G27, " "), " ")</f>
        <v>11.020112733794518</v>
      </c>
      <c r="N27" s="154"/>
    </row>
    <row r="28" spans="1:23" s="29" customFormat="1" ht="22.8" x14ac:dyDescent="0.25">
      <c r="A28" s="152">
        <v>3</v>
      </c>
      <c r="B28" s="153" t="s">
        <v>227</v>
      </c>
      <c r="C28" s="134" t="s">
        <v>228</v>
      </c>
      <c r="D28" s="154" t="s">
        <v>220</v>
      </c>
      <c r="E28" s="155">
        <v>3.62</v>
      </c>
      <c r="F28" s="136" t="s">
        <v>229</v>
      </c>
      <c r="G28" s="136">
        <v>41.52</v>
      </c>
      <c r="H28" s="156"/>
      <c r="I28" s="156"/>
      <c r="J28" s="136" t="s">
        <v>230</v>
      </c>
      <c r="K28" s="136">
        <v>457.46</v>
      </c>
      <c r="L28" s="157"/>
      <c r="M28" s="156">
        <f>IF(ISNUMBER(K28/G28),IF(NOT(K28/G28=0),K28/G28, " "), " ")</f>
        <v>11.017822736030828</v>
      </c>
      <c r="N28" s="154"/>
    </row>
    <row r="29" spans="1:23" s="29" customFormat="1" ht="22.8" x14ac:dyDescent="0.25">
      <c r="A29" s="152">
        <v>4</v>
      </c>
      <c r="B29" s="153" t="s">
        <v>231</v>
      </c>
      <c r="C29" s="134" t="s">
        <v>232</v>
      </c>
      <c r="D29" s="154" t="s">
        <v>220</v>
      </c>
      <c r="E29" s="155">
        <v>1.84</v>
      </c>
      <c r="F29" s="136" t="s">
        <v>233</v>
      </c>
      <c r="G29" s="136">
        <v>22.13</v>
      </c>
      <c r="H29" s="156"/>
      <c r="I29" s="156"/>
      <c r="J29" s="136" t="s">
        <v>234</v>
      </c>
      <c r="K29" s="136">
        <v>243.84</v>
      </c>
      <c r="L29" s="157"/>
      <c r="M29" s="156">
        <f>IF(ISNUMBER(K29/G29),IF(NOT(K29/G29=0),K29/G29, " "), " ")</f>
        <v>11.018526886579306</v>
      </c>
      <c r="N29" s="154"/>
    </row>
    <row r="30" spans="1:23" ht="22.8" x14ac:dyDescent="0.25">
      <c r="A30" s="152">
        <v>5</v>
      </c>
      <c r="B30" s="153" t="s">
        <v>235</v>
      </c>
      <c r="C30" s="134" t="s">
        <v>236</v>
      </c>
      <c r="D30" s="154" t="s">
        <v>220</v>
      </c>
      <c r="E30" s="155">
        <v>2.64</v>
      </c>
      <c r="F30" s="136" t="s">
        <v>237</v>
      </c>
      <c r="G30" s="136">
        <v>32.1</v>
      </c>
      <c r="H30" s="156"/>
      <c r="I30" s="156"/>
      <c r="J30" s="136" t="s">
        <v>238</v>
      </c>
      <c r="K30" s="136">
        <v>353.79</v>
      </c>
      <c r="L30" s="157"/>
      <c r="M30" s="156">
        <f>IF(ISNUMBER(K30/G30),IF(NOT(K30/G30=0),K30/G30, " "), " ")</f>
        <v>11.021495327102803</v>
      </c>
      <c r="N30" s="154"/>
    </row>
    <row r="31" spans="1:23" ht="22.8" x14ac:dyDescent="0.25">
      <c r="A31" s="152">
        <v>6</v>
      </c>
      <c r="B31" s="153">
        <v>2</v>
      </c>
      <c r="C31" s="134" t="s">
        <v>239</v>
      </c>
      <c r="D31" s="154" t="s">
        <v>220</v>
      </c>
      <c r="E31" s="155">
        <v>0.01</v>
      </c>
      <c r="F31" s="136" t="s">
        <v>240</v>
      </c>
      <c r="G31" s="136"/>
      <c r="H31" s="156"/>
      <c r="I31" s="156"/>
      <c r="J31" s="136" t="s">
        <v>240</v>
      </c>
      <c r="K31" s="136"/>
      <c r="L31" s="157"/>
      <c r="M31" s="156" t="str">
        <f>IF(ISNUMBER(K31/G31),IF(NOT(K31/G31=0),K31/G31, " "), " ")</f>
        <v xml:space="preserve"> </v>
      </c>
      <c r="N31" s="154"/>
    </row>
    <row r="32" spans="1:23" ht="19.350000000000001" customHeight="1" x14ac:dyDescent="0.25">
      <c r="A32" s="128" t="s">
        <v>241</v>
      </c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</row>
    <row r="33" spans="1:14" ht="22.8" x14ac:dyDescent="0.25">
      <c r="A33" s="152">
        <v>7</v>
      </c>
      <c r="B33" s="153">
        <v>30954</v>
      </c>
      <c r="C33" s="134" t="s">
        <v>242</v>
      </c>
      <c r="D33" s="154" t="s">
        <v>243</v>
      </c>
      <c r="E33" s="155">
        <v>0.01</v>
      </c>
      <c r="F33" s="136" t="s">
        <v>244</v>
      </c>
      <c r="G33" s="136">
        <v>0.34</v>
      </c>
      <c r="H33" s="156"/>
      <c r="I33" s="156"/>
      <c r="J33" s="136" t="s">
        <v>245</v>
      </c>
      <c r="K33" s="136">
        <v>1.55</v>
      </c>
      <c r="L33" s="157"/>
      <c r="M33" s="156">
        <f>IF(ISNUMBER(K33/G33),IF(NOT(K33/G33=0),K33/G33, " "), " ")</f>
        <v>4.5588235294117645</v>
      </c>
      <c r="N33" s="154" t="s">
        <v>246</v>
      </c>
    </row>
    <row r="34" spans="1:14" ht="22.8" x14ac:dyDescent="0.25">
      <c r="A34" s="152">
        <v>8</v>
      </c>
      <c r="B34" s="153">
        <v>40502</v>
      </c>
      <c r="C34" s="134" t="s">
        <v>247</v>
      </c>
      <c r="D34" s="154" t="s">
        <v>243</v>
      </c>
      <c r="E34" s="155">
        <v>0.28000000000000003</v>
      </c>
      <c r="F34" s="136" t="s">
        <v>248</v>
      </c>
      <c r="G34" s="136">
        <v>2.2000000000000002</v>
      </c>
      <c r="H34" s="156"/>
      <c r="I34" s="156"/>
      <c r="J34" s="136" t="s">
        <v>249</v>
      </c>
      <c r="K34" s="136">
        <v>12.6</v>
      </c>
      <c r="L34" s="157"/>
      <c r="M34" s="156">
        <f>IF(ISNUMBER(K34/G34),IF(NOT(K34/G34=0),K34/G34, " "), " ")</f>
        <v>5.7272727272727266</v>
      </c>
      <c r="N34" s="154" t="s">
        <v>250</v>
      </c>
    </row>
    <row r="35" spans="1:14" ht="22.8" x14ac:dyDescent="0.25">
      <c r="A35" s="152">
        <v>9</v>
      </c>
      <c r="B35" s="153">
        <v>40504</v>
      </c>
      <c r="C35" s="134" t="s">
        <v>251</v>
      </c>
      <c r="D35" s="154" t="s">
        <v>243</v>
      </c>
      <c r="E35" s="155">
        <v>0.12</v>
      </c>
      <c r="F35" s="136" t="s">
        <v>252</v>
      </c>
      <c r="G35" s="136">
        <v>0.16</v>
      </c>
      <c r="H35" s="156"/>
      <c r="I35" s="156"/>
      <c r="J35" s="136" t="s">
        <v>253</v>
      </c>
      <c r="K35" s="136">
        <v>0.36</v>
      </c>
      <c r="L35" s="157"/>
      <c r="M35" s="156">
        <f>IF(ISNUMBER(K35/G35),IF(NOT(K35/G35=0),K35/G35, " "), " ")</f>
        <v>2.25</v>
      </c>
      <c r="N35" s="154" t="s">
        <v>250</v>
      </c>
    </row>
    <row r="36" spans="1:14" ht="22.8" x14ac:dyDescent="0.25">
      <c r="A36" s="152">
        <v>10</v>
      </c>
      <c r="B36" s="153">
        <v>330206</v>
      </c>
      <c r="C36" s="134" t="s">
        <v>254</v>
      </c>
      <c r="D36" s="154" t="s">
        <v>243</v>
      </c>
      <c r="E36" s="155">
        <v>0.18</v>
      </c>
      <c r="F36" s="136" t="s">
        <v>255</v>
      </c>
      <c r="G36" s="136">
        <v>0.42</v>
      </c>
      <c r="H36" s="156"/>
      <c r="I36" s="156"/>
      <c r="J36" s="136" t="s">
        <v>256</v>
      </c>
      <c r="K36" s="136">
        <v>1.98</v>
      </c>
      <c r="L36" s="157"/>
      <c r="M36" s="156">
        <f>IF(ISNUMBER(K36/G36),IF(NOT(K36/G36=0),K36/G36, " "), " ")</f>
        <v>4.7142857142857144</v>
      </c>
      <c r="N36" s="154" t="s">
        <v>250</v>
      </c>
    </row>
    <row r="37" spans="1:14" ht="19.350000000000001" customHeight="1" x14ac:dyDescent="0.25">
      <c r="A37" s="128" t="s">
        <v>257</v>
      </c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</row>
    <row r="38" spans="1:14" ht="22.8" x14ac:dyDescent="0.25">
      <c r="A38" s="152">
        <v>11</v>
      </c>
      <c r="B38" s="153" t="s">
        <v>258</v>
      </c>
      <c r="C38" s="134" t="s">
        <v>259</v>
      </c>
      <c r="D38" s="154" t="s">
        <v>260</v>
      </c>
      <c r="E38" s="155">
        <v>2.4799999999999999E-2</v>
      </c>
      <c r="F38" s="136" t="s">
        <v>261</v>
      </c>
      <c r="G38" s="136">
        <v>0.16</v>
      </c>
      <c r="H38" s="156">
        <v>41.25</v>
      </c>
      <c r="I38" s="156">
        <v>1.03</v>
      </c>
      <c r="J38" s="136" t="s">
        <v>262</v>
      </c>
      <c r="K38" s="136">
        <v>1.0900000000000001</v>
      </c>
      <c r="L38" s="157"/>
      <c r="M38" s="156">
        <f>IF(ISNUMBER(K38/G38),IF(NOT(K38/G38=0),K38/G38, " "), " ")</f>
        <v>6.8125</v>
      </c>
      <c r="N38" s="154" t="s">
        <v>263</v>
      </c>
    </row>
    <row r="39" spans="1:14" ht="22.8" x14ac:dyDescent="0.25">
      <c r="A39" s="152">
        <v>12</v>
      </c>
      <c r="B39" s="153" t="s">
        <v>264</v>
      </c>
      <c r="C39" s="134" t="s">
        <v>265</v>
      </c>
      <c r="D39" s="154" t="s">
        <v>266</v>
      </c>
      <c r="E39" s="155">
        <v>1E-4</v>
      </c>
      <c r="F39" s="136" t="s">
        <v>267</v>
      </c>
      <c r="G39" s="136">
        <v>1.07</v>
      </c>
      <c r="H39" s="156">
        <v>53556.78</v>
      </c>
      <c r="I39" s="156">
        <v>5.36</v>
      </c>
      <c r="J39" s="136" t="s">
        <v>268</v>
      </c>
      <c r="K39" s="136">
        <v>5.47</v>
      </c>
      <c r="L39" s="157"/>
      <c r="M39" s="156">
        <f>IF(ISNUMBER(K39/G39),IF(NOT(K39/G39=0),K39/G39, " "), " ")</f>
        <v>5.1121495327102799</v>
      </c>
      <c r="N39" s="154" t="s">
        <v>269</v>
      </c>
    </row>
    <row r="40" spans="1:14" ht="22.8" x14ac:dyDescent="0.25">
      <c r="A40" s="152">
        <v>13</v>
      </c>
      <c r="B40" s="153" t="s">
        <v>270</v>
      </c>
      <c r="C40" s="134" t="s">
        <v>271</v>
      </c>
      <c r="D40" s="154" t="s">
        <v>260</v>
      </c>
      <c r="E40" s="155">
        <v>1.1900000000000001E-2</v>
      </c>
      <c r="F40" s="136" t="s">
        <v>272</v>
      </c>
      <c r="G40" s="136">
        <v>1.2</v>
      </c>
      <c r="H40" s="156">
        <v>328</v>
      </c>
      <c r="I40" s="156">
        <v>3.9</v>
      </c>
      <c r="J40" s="136" t="s">
        <v>273</v>
      </c>
      <c r="K40" s="136">
        <v>4.03</v>
      </c>
      <c r="L40" s="157"/>
      <c r="M40" s="156">
        <f>IF(ISNUMBER(K40/G40),IF(NOT(K40/G40=0),K40/G40, " "), " ")</f>
        <v>3.3583333333333338</v>
      </c>
      <c r="N40" s="154" t="s">
        <v>274</v>
      </c>
    </row>
    <row r="41" spans="1:14" ht="114" x14ac:dyDescent="0.25">
      <c r="A41" s="152">
        <v>14</v>
      </c>
      <c r="B41" s="153" t="s">
        <v>275</v>
      </c>
      <c r="C41" s="134" t="s">
        <v>276</v>
      </c>
      <c r="D41" s="154" t="s">
        <v>266</v>
      </c>
      <c r="E41" s="155">
        <v>3.8E-3</v>
      </c>
      <c r="F41" s="136" t="s">
        <v>277</v>
      </c>
      <c r="G41" s="136">
        <v>20.14</v>
      </c>
      <c r="H41" s="156">
        <v>20100.32</v>
      </c>
      <c r="I41" s="156">
        <v>76.38</v>
      </c>
      <c r="J41" s="136" t="s">
        <v>278</v>
      </c>
      <c r="K41" s="136">
        <v>78.28</v>
      </c>
      <c r="L41" s="157"/>
      <c r="M41" s="156">
        <f>IF(ISNUMBER(K41/G41),IF(NOT(K41/G41=0),K41/G41, " "), " ")</f>
        <v>3.8867924528301887</v>
      </c>
      <c r="N41" s="154" t="s">
        <v>279</v>
      </c>
    </row>
    <row r="42" spans="1:14" ht="22.8" x14ac:dyDescent="0.25">
      <c r="A42" s="152">
        <v>15</v>
      </c>
      <c r="B42" s="153" t="s">
        <v>280</v>
      </c>
      <c r="C42" s="134" t="s">
        <v>281</v>
      </c>
      <c r="D42" s="154" t="s">
        <v>282</v>
      </c>
      <c r="E42" s="155">
        <v>5.0599999999999999E-2</v>
      </c>
      <c r="F42" s="136" t="s">
        <v>283</v>
      </c>
      <c r="G42" s="136">
        <v>2.13</v>
      </c>
      <c r="H42" s="156">
        <v>128.38999999999999</v>
      </c>
      <c r="I42" s="156">
        <v>6.51</v>
      </c>
      <c r="J42" s="136" t="s">
        <v>284</v>
      </c>
      <c r="K42" s="136">
        <v>6.63</v>
      </c>
      <c r="L42" s="157"/>
      <c r="M42" s="156">
        <f>IF(ISNUMBER(K42/G42),IF(NOT(K42/G42=0),K42/G42, " "), " ")</f>
        <v>3.1126760563380285</v>
      </c>
      <c r="N42" s="154" t="s">
        <v>285</v>
      </c>
    </row>
    <row r="43" spans="1:14" ht="34.200000000000003" x14ac:dyDescent="0.25">
      <c r="A43" s="152">
        <v>16</v>
      </c>
      <c r="B43" s="153" t="s">
        <v>286</v>
      </c>
      <c r="C43" s="134" t="s">
        <v>287</v>
      </c>
      <c r="D43" s="154" t="s">
        <v>282</v>
      </c>
      <c r="E43" s="155">
        <v>1.2E-2</v>
      </c>
      <c r="F43" s="136" t="s">
        <v>288</v>
      </c>
      <c r="G43" s="136">
        <v>0.21</v>
      </c>
      <c r="H43" s="156">
        <v>56.91</v>
      </c>
      <c r="I43" s="156">
        <v>0.68</v>
      </c>
      <c r="J43" s="136" t="s">
        <v>289</v>
      </c>
      <c r="K43" s="136">
        <v>0.7</v>
      </c>
      <c r="L43" s="157"/>
      <c r="M43" s="156">
        <f>IF(ISNUMBER(K43/G43),IF(NOT(K43/G43=0),K43/G43, " "), " ")</f>
        <v>3.333333333333333</v>
      </c>
      <c r="N43" s="154" t="s">
        <v>290</v>
      </c>
    </row>
    <row r="44" spans="1:14" ht="34.200000000000003" x14ac:dyDescent="0.25">
      <c r="A44" s="152">
        <v>17</v>
      </c>
      <c r="B44" s="153" t="s">
        <v>291</v>
      </c>
      <c r="C44" s="134" t="s">
        <v>292</v>
      </c>
      <c r="D44" s="154" t="s">
        <v>266</v>
      </c>
      <c r="E44" s="155">
        <v>2.8E-3</v>
      </c>
      <c r="F44" s="136" t="s">
        <v>293</v>
      </c>
      <c r="G44" s="136">
        <v>58.54</v>
      </c>
      <c r="H44" s="156">
        <v>50416.65</v>
      </c>
      <c r="I44" s="156">
        <v>141.16</v>
      </c>
      <c r="J44" s="136" t="s">
        <v>294</v>
      </c>
      <c r="K44" s="136">
        <v>144.28</v>
      </c>
      <c r="L44" s="157"/>
      <c r="M44" s="156">
        <f>IF(ISNUMBER(K44/G44),IF(NOT(K44/G44=0),K44/G44, " "), " ")</f>
        <v>2.4646395626921764</v>
      </c>
      <c r="N44" s="154" t="s">
        <v>295</v>
      </c>
    </row>
    <row r="45" spans="1:14" ht="34.200000000000003" x14ac:dyDescent="0.25">
      <c r="A45" s="152">
        <v>18</v>
      </c>
      <c r="B45" s="153" t="s">
        <v>296</v>
      </c>
      <c r="C45" s="134" t="s">
        <v>297</v>
      </c>
      <c r="D45" s="154" t="s">
        <v>260</v>
      </c>
      <c r="E45" s="155">
        <v>4.0000000000000001E-3</v>
      </c>
      <c r="F45" s="136" t="s">
        <v>298</v>
      </c>
      <c r="G45" s="136">
        <v>5.7</v>
      </c>
      <c r="H45" s="156">
        <v>7690.26</v>
      </c>
      <c r="I45" s="156">
        <v>30.76</v>
      </c>
      <c r="J45" s="136" t="s">
        <v>299</v>
      </c>
      <c r="K45" s="136">
        <v>31.56</v>
      </c>
      <c r="L45" s="157"/>
      <c r="M45" s="156">
        <f>IF(ISNUMBER(K45/G45),IF(NOT(K45/G45=0),K45/G45, " "), " ")</f>
        <v>5.5368421052631573</v>
      </c>
      <c r="N45" s="154" t="s">
        <v>300</v>
      </c>
    </row>
    <row r="46" spans="1:14" ht="57" x14ac:dyDescent="0.25">
      <c r="A46" s="152">
        <v>19</v>
      </c>
      <c r="B46" s="153" t="s">
        <v>301</v>
      </c>
      <c r="C46" s="134" t="s">
        <v>302</v>
      </c>
      <c r="D46" s="154" t="s">
        <v>303</v>
      </c>
      <c r="E46" s="155">
        <v>0.42799999999999999</v>
      </c>
      <c r="F46" s="136" t="s">
        <v>304</v>
      </c>
      <c r="G46" s="136">
        <v>7.53</v>
      </c>
      <c r="H46" s="156">
        <v>57.28</v>
      </c>
      <c r="I46" s="156">
        <v>24.52</v>
      </c>
      <c r="J46" s="136" t="s">
        <v>305</v>
      </c>
      <c r="K46" s="136">
        <v>25.1</v>
      </c>
      <c r="L46" s="157"/>
      <c r="M46" s="156">
        <f>IF(ISNUMBER(K46/G46),IF(NOT(K46/G46=0),K46/G46, " "), " ")</f>
        <v>3.3333333333333335</v>
      </c>
      <c r="N46" s="154" t="s">
        <v>306</v>
      </c>
    </row>
    <row r="47" spans="1:14" ht="57" x14ac:dyDescent="0.25">
      <c r="A47" s="152">
        <v>20</v>
      </c>
      <c r="B47" s="153" t="s">
        <v>307</v>
      </c>
      <c r="C47" s="134" t="s">
        <v>308</v>
      </c>
      <c r="D47" s="154" t="s">
        <v>260</v>
      </c>
      <c r="E47" s="155">
        <v>4.5999999999999999E-3</v>
      </c>
      <c r="F47" s="136" t="s">
        <v>309</v>
      </c>
      <c r="G47" s="136">
        <v>11.27</v>
      </c>
      <c r="H47" s="156">
        <v>12997</v>
      </c>
      <c r="I47" s="156">
        <v>59.79</v>
      </c>
      <c r="J47" s="136" t="s">
        <v>310</v>
      </c>
      <c r="K47" s="136">
        <v>61.21</v>
      </c>
      <c r="L47" s="157"/>
      <c r="M47" s="156">
        <f>IF(ISNUMBER(K47/G47),IF(NOT(K47/G47=0),K47/G47, " "), " ")</f>
        <v>5.4312333629103815</v>
      </c>
      <c r="N47" s="154" t="s">
        <v>311</v>
      </c>
    </row>
    <row r="48" spans="1:14" ht="22.8" x14ac:dyDescent="0.25">
      <c r="A48" s="152">
        <v>21</v>
      </c>
      <c r="B48" s="153" t="s">
        <v>312</v>
      </c>
      <c r="C48" s="134" t="s">
        <v>313</v>
      </c>
      <c r="D48" s="154" t="s">
        <v>314</v>
      </c>
      <c r="E48" s="155">
        <v>2</v>
      </c>
      <c r="F48" s="136" t="s">
        <v>315</v>
      </c>
      <c r="G48" s="136">
        <v>37.200000000000003</v>
      </c>
      <c r="H48" s="156">
        <v>33.74</v>
      </c>
      <c r="I48" s="156">
        <v>67.48</v>
      </c>
      <c r="J48" s="136" t="s">
        <v>316</v>
      </c>
      <c r="K48" s="136">
        <v>68.959999999999994</v>
      </c>
      <c r="L48" s="157"/>
      <c r="M48" s="156">
        <f>IF(ISNUMBER(K48/G48),IF(NOT(K48/G48=0),K48/G48, " "), " ")</f>
        <v>1.8537634408602148</v>
      </c>
      <c r="N48" s="154" t="s">
        <v>317</v>
      </c>
    </row>
    <row r="49" spans="1:14" ht="22.8" x14ac:dyDescent="0.25">
      <c r="A49" s="152">
        <v>22</v>
      </c>
      <c r="B49" s="153" t="s">
        <v>318</v>
      </c>
      <c r="C49" s="134" t="s">
        <v>319</v>
      </c>
      <c r="D49" s="154" t="s">
        <v>314</v>
      </c>
      <c r="E49" s="155">
        <v>2</v>
      </c>
      <c r="F49" s="136" t="s">
        <v>320</v>
      </c>
      <c r="G49" s="136">
        <v>44.6</v>
      </c>
      <c r="H49" s="156">
        <v>77.400000000000006</v>
      </c>
      <c r="I49" s="156">
        <v>154.80000000000001</v>
      </c>
      <c r="J49" s="136" t="s">
        <v>321</v>
      </c>
      <c r="K49" s="136">
        <v>158.12</v>
      </c>
      <c r="L49" s="157"/>
      <c r="M49" s="156">
        <f>IF(ISNUMBER(K49/G49),IF(NOT(K49/G49=0),K49/G49, " "), " ")</f>
        <v>3.5452914798206279</v>
      </c>
      <c r="N49" s="154" t="s">
        <v>322</v>
      </c>
    </row>
    <row r="50" spans="1:14" ht="34.200000000000003" x14ac:dyDescent="0.25">
      <c r="A50" s="152">
        <v>23</v>
      </c>
      <c r="B50" s="153" t="s">
        <v>323</v>
      </c>
      <c r="C50" s="134" t="s">
        <v>324</v>
      </c>
      <c r="D50" s="154" t="s">
        <v>260</v>
      </c>
      <c r="E50" s="155">
        <v>1E-4</v>
      </c>
      <c r="F50" s="136" t="s">
        <v>325</v>
      </c>
      <c r="G50" s="136"/>
      <c r="H50" s="156">
        <v>21.36</v>
      </c>
      <c r="I50" s="156"/>
      <c r="J50" s="136" t="s">
        <v>326</v>
      </c>
      <c r="K50" s="136"/>
      <c r="L50" s="157"/>
      <c r="M50" s="156" t="str">
        <f>IF(ISNUMBER(K50/G50),IF(NOT(K50/G50=0),K50/G50, " "), " ")</f>
        <v xml:space="preserve"> </v>
      </c>
      <c r="N50" s="154" t="s">
        <v>327</v>
      </c>
    </row>
    <row r="51" spans="1:14" ht="22.8" x14ac:dyDescent="0.25">
      <c r="A51" s="152">
        <v>24</v>
      </c>
      <c r="B51" s="153" t="s">
        <v>328</v>
      </c>
      <c r="C51" s="134" t="s">
        <v>329</v>
      </c>
      <c r="D51" s="154" t="s">
        <v>330</v>
      </c>
      <c r="E51" s="155">
        <v>4.0000000000000001E-3</v>
      </c>
      <c r="F51" s="136" t="s">
        <v>331</v>
      </c>
      <c r="G51" s="136">
        <v>19.64</v>
      </c>
      <c r="H51" s="156">
        <v>33880</v>
      </c>
      <c r="I51" s="156">
        <v>135.52000000000001</v>
      </c>
      <c r="J51" s="136" t="s">
        <v>332</v>
      </c>
      <c r="K51" s="136">
        <v>138.26</v>
      </c>
      <c r="L51" s="157"/>
      <c r="M51" s="156">
        <f>IF(ISNUMBER(K51/G51),IF(NOT(K51/G51=0),K51/G51, " "), " ")</f>
        <v>7.0397148676171071</v>
      </c>
      <c r="N51" s="154" t="s">
        <v>333</v>
      </c>
    </row>
    <row r="52" spans="1:14" ht="57" x14ac:dyDescent="0.25">
      <c r="A52" s="152">
        <v>25</v>
      </c>
      <c r="B52" s="153" t="s">
        <v>334</v>
      </c>
      <c r="C52" s="134" t="s">
        <v>302</v>
      </c>
      <c r="D52" s="154" t="s">
        <v>303</v>
      </c>
      <c r="E52" s="155">
        <v>0.53500000000000003</v>
      </c>
      <c r="F52" s="136" t="s">
        <v>304</v>
      </c>
      <c r="G52" s="136">
        <v>9.42</v>
      </c>
      <c r="H52" s="156"/>
      <c r="I52" s="156"/>
      <c r="J52" s="136" t="s">
        <v>305</v>
      </c>
      <c r="K52" s="136">
        <v>31.38</v>
      </c>
      <c r="L52" s="157"/>
      <c r="M52" s="156">
        <f>IF(ISNUMBER(K52/G52),IF(NOT(K52/G52=0),K52/G52, " "), " ")</f>
        <v>3.3312101910828025</v>
      </c>
      <c r="N52" s="154"/>
    </row>
    <row r="53" spans="1:14" ht="57" x14ac:dyDescent="0.25">
      <c r="A53" s="152">
        <v>26</v>
      </c>
      <c r="B53" s="153" t="s">
        <v>335</v>
      </c>
      <c r="C53" s="134" t="s">
        <v>336</v>
      </c>
      <c r="D53" s="154" t="s">
        <v>303</v>
      </c>
      <c r="E53" s="155">
        <v>1.5</v>
      </c>
      <c r="F53" s="136" t="s">
        <v>337</v>
      </c>
      <c r="G53" s="136">
        <v>42.6</v>
      </c>
      <c r="H53" s="156"/>
      <c r="I53" s="156"/>
      <c r="J53" s="136" t="s">
        <v>338</v>
      </c>
      <c r="K53" s="136">
        <v>141.35</v>
      </c>
      <c r="L53" s="157"/>
      <c r="M53" s="156">
        <f>IF(ISNUMBER(K53/G53),IF(NOT(K53/G53=0),K53/G53, " "), " ")</f>
        <v>3.3180751173708916</v>
      </c>
      <c r="N53" s="154"/>
    </row>
    <row r="54" spans="1:14" ht="45.6" x14ac:dyDescent="0.25">
      <c r="A54" s="152">
        <v>27</v>
      </c>
      <c r="B54" s="153" t="s">
        <v>339</v>
      </c>
      <c r="C54" s="134" t="s">
        <v>340</v>
      </c>
      <c r="D54" s="154" t="s">
        <v>314</v>
      </c>
      <c r="E54" s="155">
        <v>1</v>
      </c>
      <c r="F54" s="136" t="s">
        <v>341</v>
      </c>
      <c r="G54" s="136">
        <v>131</v>
      </c>
      <c r="H54" s="156"/>
      <c r="I54" s="156"/>
      <c r="J54" s="136" t="s">
        <v>342</v>
      </c>
      <c r="K54" s="136">
        <v>318.52999999999997</v>
      </c>
      <c r="L54" s="157"/>
      <c r="M54" s="156">
        <f>IF(ISNUMBER(K54/G54),IF(NOT(K54/G54=0),K54/G54, " "), " ")</f>
        <v>2.4315267175572517</v>
      </c>
      <c r="N54" s="154"/>
    </row>
    <row r="55" spans="1:14" ht="22.8" x14ac:dyDescent="0.25">
      <c r="A55" s="152">
        <v>28</v>
      </c>
      <c r="B55" s="153" t="s">
        <v>343</v>
      </c>
      <c r="C55" s="134" t="s">
        <v>344</v>
      </c>
      <c r="D55" s="154" t="s">
        <v>314</v>
      </c>
      <c r="E55" s="155">
        <v>1</v>
      </c>
      <c r="F55" s="136" t="s">
        <v>345</v>
      </c>
      <c r="G55" s="136">
        <v>20.2</v>
      </c>
      <c r="H55" s="156"/>
      <c r="I55" s="156"/>
      <c r="J55" s="136" t="s">
        <v>346</v>
      </c>
      <c r="K55" s="136">
        <v>55.69</v>
      </c>
      <c r="L55" s="157"/>
      <c r="M55" s="156">
        <f>IF(ISNUMBER(K55/G55),IF(NOT(K55/G55=0),K55/G55, " "), " ")</f>
        <v>2.7569306930693069</v>
      </c>
      <c r="N55" s="154"/>
    </row>
    <row r="56" spans="1:14" ht="22.8" x14ac:dyDescent="0.25">
      <c r="A56" s="152">
        <v>29</v>
      </c>
      <c r="B56" s="153" t="s">
        <v>347</v>
      </c>
      <c r="C56" s="134" t="s">
        <v>348</v>
      </c>
      <c r="D56" s="154" t="s">
        <v>314</v>
      </c>
      <c r="E56" s="155">
        <v>2</v>
      </c>
      <c r="F56" s="136" t="s">
        <v>349</v>
      </c>
      <c r="G56" s="136">
        <v>42.2</v>
      </c>
      <c r="H56" s="156"/>
      <c r="I56" s="156"/>
      <c r="J56" s="136" t="s">
        <v>350</v>
      </c>
      <c r="K56" s="136">
        <v>259.39999999999998</v>
      </c>
      <c r="L56" s="157"/>
      <c r="M56" s="156">
        <f>IF(ISNUMBER(K56/G56),IF(NOT(K56/G56=0),K56/G56, " "), " ")</f>
        <v>6.1469194312796196</v>
      </c>
      <c r="N56" s="154"/>
    </row>
    <row r="57" spans="1:14" ht="19.350000000000001" customHeight="1" x14ac:dyDescent="0.25">
      <c r="A57" s="150" t="s">
        <v>351</v>
      </c>
      <c r="B57" s="151"/>
      <c r="C57" s="151"/>
      <c r="D57" s="151"/>
      <c r="E57" s="151"/>
      <c r="F57" s="151"/>
      <c r="G57" s="151"/>
      <c r="H57" s="151"/>
      <c r="I57" s="151"/>
      <c r="J57" s="151"/>
      <c r="K57" s="151"/>
      <c r="L57" s="151"/>
      <c r="M57" s="151"/>
      <c r="N57" s="151"/>
    </row>
    <row r="58" spans="1:14" ht="19.350000000000001" customHeight="1" x14ac:dyDescent="0.25">
      <c r="A58" s="128" t="s">
        <v>257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</row>
    <row r="59" spans="1:14" ht="22.8" x14ac:dyDescent="0.25">
      <c r="A59" s="152">
        <v>30</v>
      </c>
      <c r="B59" s="153" t="s">
        <v>352</v>
      </c>
      <c r="C59" s="134" t="s">
        <v>353</v>
      </c>
      <c r="D59" s="154" t="s">
        <v>314</v>
      </c>
      <c r="E59" s="155">
        <v>2</v>
      </c>
      <c r="F59" s="136" t="s">
        <v>240</v>
      </c>
      <c r="G59" s="136"/>
      <c r="H59" s="156"/>
      <c r="I59" s="156"/>
      <c r="J59" s="136" t="s">
        <v>240</v>
      </c>
      <c r="K59" s="136"/>
      <c r="L59" s="157"/>
      <c r="M59" s="156" t="str">
        <f>IF(ISNUMBER(K59/G59),IF(NOT(K59/G59=0),K59/G59, " "), " ")</f>
        <v xml:space="preserve"> </v>
      </c>
      <c r="N59" s="154"/>
    </row>
    <row r="60" spans="1:14" ht="22.8" x14ac:dyDescent="0.25">
      <c r="A60" s="152">
        <v>31</v>
      </c>
      <c r="B60" s="153" t="s">
        <v>354</v>
      </c>
      <c r="C60" s="134" t="s">
        <v>355</v>
      </c>
      <c r="D60" s="154" t="s">
        <v>266</v>
      </c>
      <c r="E60" s="155">
        <v>3.0999999999999999E-3</v>
      </c>
      <c r="F60" s="136" t="s">
        <v>240</v>
      </c>
      <c r="G60" s="136"/>
      <c r="H60" s="156"/>
      <c r="I60" s="156"/>
      <c r="J60" s="136" t="s">
        <v>240</v>
      </c>
      <c r="K60" s="136"/>
      <c r="L60" s="157"/>
      <c r="M60" s="156" t="str">
        <f>IF(ISNUMBER(K60/G60),IF(NOT(K60/G60=0),K60/G60, " "), " ")</f>
        <v xml:space="preserve"> </v>
      </c>
      <c r="N60" s="154"/>
    </row>
    <row r="61" spans="1:14" ht="22.8" x14ac:dyDescent="0.25">
      <c r="A61" s="158">
        <v>32</v>
      </c>
      <c r="B61" s="159" t="s">
        <v>356</v>
      </c>
      <c r="C61" s="140" t="s">
        <v>357</v>
      </c>
      <c r="D61" s="160" t="s">
        <v>266</v>
      </c>
      <c r="E61" s="161">
        <v>2.7000000000000001E-3</v>
      </c>
      <c r="F61" s="142" t="s">
        <v>240</v>
      </c>
      <c r="G61" s="142"/>
      <c r="H61" s="162"/>
      <c r="I61" s="162"/>
      <c r="J61" s="142" t="s">
        <v>240</v>
      </c>
      <c r="K61" s="142"/>
      <c r="L61" s="163"/>
      <c r="M61" s="162" t="str">
        <f>IF(ISNUMBER(K61/G61),IF(NOT(K61/G61=0),K61/G61, " "), " ")</f>
        <v xml:space="preserve"> </v>
      </c>
      <c r="N61" s="160"/>
    </row>
    <row r="62" spans="1:14" x14ac:dyDescent="0.25">
      <c r="A62" s="144" t="s">
        <v>197</v>
      </c>
      <c r="B62" s="145"/>
      <c r="C62" s="145"/>
      <c r="D62" s="145"/>
      <c r="E62" s="145"/>
      <c r="F62" s="145"/>
      <c r="G62" s="164">
        <v>587</v>
      </c>
      <c r="H62" s="165"/>
      <c r="I62" s="165"/>
      <c r="J62" s="165"/>
      <c r="K62" s="164">
        <v>3463</v>
      </c>
      <c r="L62" s="166"/>
      <c r="M62" s="164">
        <f ca="1">IF(ISNUMBER(INDIRECT("K" &amp; ROW())/INDIRECT("G" &amp; ROW())),INDIRECT("K" &amp; ROW())/INDIRECT("G" &amp; ROW()), " ")</f>
        <v>5.8994889267461668</v>
      </c>
      <c r="N62" s="146" t="s">
        <v>358</v>
      </c>
    </row>
    <row r="63" spans="1:14" x14ac:dyDescent="0.25">
      <c r="A63" s="144" t="s">
        <v>201</v>
      </c>
      <c r="B63" s="145"/>
      <c r="C63" s="145"/>
      <c r="D63" s="145"/>
      <c r="E63" s="145"/>
      <c r="F63" s="145"/>
      <c r="G63" s="164"/>
      <c r="H63" s="165"/>
      <c r="I63" s="165"/>
      <c r="J63" s="165"/>
      <c r="K63" s="164"/>
      <c r="L63" s="166"/>
      <c r="M63" s="164" t="str">
        <f ca="1">IF(ISNUMBER(INDIRECT("K" &amp; ROW())/INDIRECT("G" &amp; ROW())),INDIRECT("K" &amp; ROW())/INDIRECT("G" &amp; ROW()), " ")</f>
        <v xml:space="preserve"> </v>
      </c>
      <c r="N63" s="146" t="s">
        <v>358</v>
      </c>
    </row>
    <row r="64" spans="1:14" x14ac:dyDescent="0.25">
      <c r="A64" s="144" t="s">
        <v>202</v>
      </c>
      <c r="B64" s="145"/>
      <c r="C64" s="145"/>
      <c r="D64" s="145"/>
      <c r="E64" s="145"/>
      <c r="F64" s="145"/>
      <c r="G64" s="164">
        <v>184</v>
      </c>
      <c r="H64" s="165"/>
      <c r="I64" s="165"/>
      <c r="J64" s="165"/>
      <c r="K64" s="164">
        <v>2044</v>
      </c>
      <c r="L64" s="166"/>
      <c r="M64" s="164">
        <f ca="1">IF(ISNUMBER(INDIRECT("K" &amp; ROW())/INDIRECT("G" &amp; ROW())),INDIRECT("K" &amp; ROW())/INDIRECT("G" &amp; ROW()), " ")</f>
        <v>11.108695652173912</v>
      </c>
      <c r="N64" s="146" t="s">
        <v>358</v>
      </c>
    </row>
    <row r="65" spans="1:14" x14ac:dyDescent="0.25">
      <c r="A65" s="144" t="s">
        <v>203</v>
      </c>
      <c r="B65" s="145"/>
      <c r="C65" s="145"/>
      <c r="D65" s="145"/>
      <c r="E65" s="145"/>
      <c r="F65" s="145"/>
      <c r="G65" s="164">
        <v>399</v>
      </c>
      <c r="H65" s="165"/>
      <c r="I65" s="165"/>
      <c r="J65" s="165"/>
      <c r="K65" s="164">
        <v>1396</v>
      </c>
      <c r="L65" s="166"/>
      <c r="M65" s="164">
        <f ca="1">IF(ISNUMBER(INDIRECT("K" &amp; ROW())/INDIRECT("G" &amp; ROW())),INDIRECT("K" &amp; ROW())/INDIRECT("G" &amp; ROW()), " ")</f>
        <v>3.4987468671679198</v>
      </c>
      <c r="N65" s="146" t="s">
        <v>358</v>
      </c>
    </row>
    <row r="66" spans="1:14" x14ac:dyDescent="0.25">
      <c r="A66" s="144" t="s">
        <v>204</v>
      </c>
      <c r="B66" s="145"/>
      <c r="C66" s="145"/>
      <c r="D66" s="145"/>
      <c r="E66" s="145"/>
      <c r="F66" s="145"/>
      <c r="G66" s="164">
        <v>4</v>
      </c>
      <c r="H66" s="165"/>
      <c r="I66" s="165"/>
      <c r="J66" s="165"/>
      <c r="K66" s="164">
        <v>25</v>
      </c>
      <c r="L66" s="166"/>
      <c r="M66" s="164">
        <f ca="1">IF(ISNUMBER(INDIRECT("K" &amp; ROW())/INDIRECT("G" &amp; ROW())),INDIRECT("K" &amp; ROW())/INDIRECT("G" &amp; ROW()), " ")</f>
        <v>6.25</v>
      </c>
      <c r="N66" s="146" t="s">
        <v>358</v>
      </c>
    </row>
    <row r="67" spans="1:14" x14ac:dyDescent="0.25">
      <c r="A67" s="147" t="s">
        <v>205</v>
      </c>
      <c r="B67" s="148"/>
      <c r="C67" s="148"/>
      <c r="D67" s="148"/>
      <c r="E67" s="148"/>
      <c r="F67" s="148"/>
      <c r="G67" s="167">
        <v>179</v>
      </c>
      <c r="H67" s="168"/>
      <c r="I67" s="168"/>
      <c r="J67" s="168"/>
      <c r="K67" s="167">
        <v>1705</v>
      </c>
      <c r="L67" s="169"/>
      <c r="M67" s="167">
        <f ca="1">IF(ISNUMBER(INDIRECT("K" &amp; ROW())/INDIRECT("G" &amp; ROW())),INDIRECT("K" &amp; ROW())/INDIRECT("G" &amp; ROW()), " ")</f>
        <v>9.5251396648044686</v>
      </c>
      <c r="N67" s="149" t="s">
        <v>358</v>
      </c>
    </row>
    <row r="68" spans="1:14" x14ac:dyDescent="0.25">
      <c r="A68" s="147" t="s">
        <v>206</v>
      </c>
      <c r="B68" s="148"/>
      <c r="C68" s="148"/>
      <c r="D68" s="148"/>
      <c r="E68" s="148"/>
      <c r="F68" s="148"/>
      <c r="G68" s="167">
        <v>111</v>
      </c>
      <c r="H68" s="168"/>
      <c r="I68" s="168"/>
      <c r="J68" s="168"/>
      <c r="K68" s="167">
        <v>987</v>
      </c>
      <c r="L68" s="169"/>
      <c r="M68" s="167">
        <f ca="1">IF(ISNUMBER(INDIRECT("K" &amp; ROW())/INDIRECT("G" &amp; ROW())),INDIRECT("K" &amp; ROW())/INDIRECT("G" &amp; ROW()), " ")</f>
        <v>8.8918918918918912</v>
      </c>
      <c r="N68" s="149" t="s">
        <v>358</v>
      </c>
    </row>
    <row r="69" spans="1:14" x14ac:dyDescent="0.25">
      <c r="A69" s="147" t="s">
        <v>207</v>
      </c>
      <c r="B69" s="148"/>
      <c r="C69" s="148"/>
      <c r="D69" s="148"/>
      <c r="E69" s="148"/>
      <c r="F69" s="148"/>
      <c r="G69" s="167"/>
      <c r="H69" s="168"/>
      <c r="I69" s="168"/>
      <c r="J69" s="168"/>
      <c r="K69" s="167"/>
      <c r="L69" s="169"/>
      <c r="M69" s="167" t="str">
        <f ca="1">IF(ISNUMBER(INDIRECT("K" &amp; ROW())/INDIRECT("G" &amp; ROW())),INDIRECT("K" &amp; ROW())/INDIRECT("G" &amp; ROW()), " ")</f>
        <v xml:space="preserve"> </v>
      </c>
      <c r="N69" s="149" t="s">
        <v>358</v>
      </c>
    </row>
    <row r="70" spans="1:14" ht="30" customHeight="1" x14ac:dyDescent="0.25">
      <c r="A70" s="144" t="s">
        <v>208</v>
      </c>
      <c r="B70" s="145"/>
      <c r="C70" s="145"/>
      <c r="D70" s="145"/>
      <c r="E70" s="145"/>
      <c r="F70" s="145"/>
      <c r="G70" s="164">
        <v>13</v>
      </c>
      <c r="H70" s="165"/>
      <c r="I70" s="165"/>
      <c r="J70" s="165"/>
      <c r="K70" s="164">
        <v>128</v>
      </c>
      <c r="L70" s="166"/>
      <c r="M70" s="164">
        <f ca="1">IF(ISNUMBER(INDIRECT("K" &amp; ROW())/INDIRECT("G" &amp; ROW())),INDIRECT("K" &amp; ROW())/INDIRECT("G" &amp; ROW()), " ")</f>
        <v>9.8461538461538467</v>
      </c>
      <c r="N70" s="146" t="s">
        <v>358</v>
      </c>
    </row>
    <row r="71" spans="1:14" ht="30" customHeight="1" x14ac:dyDescent="0.25">
      <c r="A71" s="144" t="s">
        <v>209</v>
      </c>
      <c r="B71" s="145"/>
      <c r="C71" s="145"/>
      <c r="D71" s="145"/>
      <c r="E71" s="145"/>
      <c r="F71" s="145"/>
      <c r="G71" s="164">
        <v>752</v>
      </c>
      <c r="H71" s="165"/>
      <c r="I71" s="165"/>
      <c r="J71" s="165"/>
      <c r="K71" s="164">
        <v>4995</v>
      </c>
      <c r="L71" s="166"/>
      <c r="M71" s="164">
        <f ca="1">IF(ISNUMBER(INDIRECT("K" &amp; ROW())/INDIRECT("G" &amp; ROW())),INDIRECT("K" &amp; ROW())/INDIRECT("G" &amp; ROW()), " ")</f>
        <v>6.6422872340425529</v>
      </c>
      <c r="N71" s="146" t="s">
        <v>358</v>
      </c>
    </row>
    <row r="72" spans="1:14" x14ac:dyDescent="0.25">
      <c r="A72" s="144" t="s">
        <v>210</v>
      </c>
      <c r="B72" s="145"/>
      <c r="C72" s="145"/>
      <c r="D72" s="145"/>
      <c r="E72" s="145"/>
      <c r="F72" s="145"/>
      <c r="G72" s="164">
        <v>85</v>
      </c>
      <c r="H72" s="165"/>
      <c r="I72" s="165"/>
      <c r="J72" s="165"/>
      <c r="K72" s="164">
        <v>812</v>
      </c>
      <c r="L72" s="166"/>
      <c r="M72" s="164">
        <f ca="1">IF(ISNUMBER(INDIRECT("K" &amp; ROW())/INDIRECT("G" &amp; ROW())),INDIRECT("K" &amp; ROW())/INDIRECT("G" &amp; ROW()), " ")</f>
        <v>9.552941176470588</v>
      </c>
      <c r="N72" s="146" t="s">
        <v>358</v>
      </c>
    </row>
    <row r="73" spans="1:14" x14ac:dyDescent="0.25">
      <c r="A73" s="144" t="s">
        <v>211</v>
      </c>
      <c r="B73" s="145"/>
      <c r="C73" s="145"/>
      <c r="D73" s="145"/>
      <c r="E73" s="145"/>
      <c r="F73" s="145"/>
      <c r="G73" s="164">
        <v>27</v>
      </c>
      <c r="H73" s="165"/>
      <c r="I73" s="165"/>
      <c r="J73" s="165"/>
      <c r="K73" s="164">
        <v>220</v>
      </c>
      <c r="L73" s="166"/>
      <c r="M73" s="164">
        <f ca="1">IF(ISNUMBER(INDIRECT("K" &amp; ROW())/INDIRECT("G" &amp; ROW())),INDIRECT("K" &amp; ROW())/INDIRECT("G" &amp; ROW()), " ")</f>
        <v>8.1481481481481488</v>
      </c>
      <c r="N73" s="146" t="s">
        <v>358</v>
      </c>
    </row>
    <row r="74" spans="1:14" x14ac:dyDescent="0.25">
      <c r="A74" s="144" t="s">
        <v>212</v>
      </c>
      <c r="B74" s="145"/>
      <c r="C74" s="145"/>
      <c r="D74" s="145"/>
      <c r="E74" s="145"/>
      <c r="F74" s="145"/>
      <c r="G74" s="164">
        <v>877</v>
      </c>
      <c r="H74" s="165"/>
      <c r="I74" s="165"/>
      <c r="J74" s="165"/>
      <c r="K74" s="164">
        <v>6155</v>
      </c>
      <c r="L74" s="166"/>
      <c r="M74" s="164">
        <f ca="1">IF(ISNUMBER(INDIRECT("K" &amp; ROW())/INDIRECT("G" &amp; ROW())),INDIRECT("K" &amp; ROW())/INDIRECT("G" &amp; ROW()), " ")</f>
        <v>7.0182440136830104</v>
      </c>
      <c r="N74" s="146" t="s">
        <v>358</v>
      </c>
    </row>
    <row r="75" spans="1:14" ht="30" customHeight="1" x14ac:dyDescent="0.25">
      <c r="A75" s="144" t="s">
        <v>213</v>
      </c>
      <c r="B75" s="145"/>
      <c r="C75" s="145"/>
      <c r="D75" s="145"/>
      <c r="E75" s="145"/>
      <c r="F75" s="145"/>
      <c r="G75" s="164">
        <v>81.05</v>
      </c>
      <c r="H75" s="165"/>
      <c r="I75" s="165"/>
      <c r="J75" s="165"/>
      <c r="K75" s="164">
        <v>334.61</v>
      </c>
      <c r="L75" s="166"/>
      <c r="M75" s="164">
        <f ca="1">IF(ISNUMBER(INDIRECT("K" &amp; ROW())/INDIRECT("G" &amp; ROW())),INDIRECT("K" &amp; ROW())/INDIRECT("G" &amp; ROW()), " ")</f>
        <v>4.1284392350400987</v>
      </c>
      <c r="N75" s="146" t="s">
        <v>358</v>
      </c>
    </row>
    <row r="76" spans="1:14" x14ac:dyDescent="0.25">
      <c r="A76" s="147" t="s">
        <v>214</v>
      </c>
      <c r="B76" s="148"/>
      <c r="C76" s="148"/>
      <c r="D76" s="148"/>
      <c r="E76" s="148"/>
      <c r="F76" s="148"/>
      <c r="G76" s="167">
        <v>958.05</v>
      </c>
      <c r="H76" s="168"/>
      <c r="I76" s="168"/>
      <c r="J76" s="168"/>
      <c r="K76" s="167">
        <v>6489.61</v>
      </c>
      <c r="L76" s="169"/>
      <c r="M76" s="167">
        <f ca="1">IF(ISNUMBER(INDIRECT("K" &amp; ROW())/INDIRECT("G" &amp; ROW())),INDIRECT("K" &amp; ROW())/INDIRECT("G" &amp; ROW()), " ")</f>
        <v>6.7737696362402797</v>
      </c>
      <c r="N76" s="149" t="s">
        <v>358</v>
      </c>
    </row>
    <row r="77" spans="1:14" x14ac:dyDescent="0.25">
      <c r="A77" s="48"/>
      <c r="G77" s="67"/>
      <c r="H77" s="68"/>
      <c r="I77" s="68"/>
      <c r="J77" s="68"/>
      <c r="K77" s="67"/>
      <c r="L77" s="69"/>
      <c r="M77" s="67"/>
      <c r="N77" s="48"/>
    </row>
    <row r="78" spans="1:14" x14ac:dyDescent="0.25">
      <c r="A78" s="28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70"/>
      <c r="M78" s="29"/>
      <c r="N78" s="29"/>
    </row>
    <row r="79" spans="1:14" x14ac:dyDescent="0.25">
      <c r="A79" s="75" t="s">
        <v>69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70"/>
      <c r="M79" s="29"/>
      <c r="N79" s="29"/>
    </row>
    <row r="80" spans="1:14" x14ac:dyDescent="0.25">
      <c r="A80" s="3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70"/>
      <c r="M80" s="29"/>
      <c r="N80" s="29"/>
    </row>
    <row r="81" spans="1:14" x14ac:dyDescent="0.25">
      <c r="A81" s="75" t="s">
        <v>70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70"/>
      <c r="M81" s="29"/>
      <c r="N81" s="29"/>
    </row>
  </sheetData>
  <mergeCells count="48">
    <mergeCell ref="A74:F74"/>
    <mergeCell ref="A75:F75"/>
    <mergeCell ref="A76:F76"/>
    <mergeCell ref="A68:F68"/>
    <mergeCell ref="A69:F69"/>
    <mergeCell ref="A70:F70"/>
    <mergeCell ref="A71:F71"/>
    <mergeCell ref="A72:F72"/>
    <mergeCell ref="A73:F73"/>
    <mergeCell ref="A62:F62"/>
    <mergeCell ref="A63:F63"/>
    <mergeCell ref="A64:F64"/>
    <mergeCell ref="A65:F65"/>
    <mergeCell ref="A66:F66"/>
    <mergeCell ref="A67:F67"/>
    <mergeCell ref="A24:N24"/>
    <mergeCell ref="A25:N25"/>
    <mergeCell ref="A32:N32"/>
    <mergeCell ref="A37:N37"/>
    <mergeCell ref="A57:N57"/>
    <mergeCell ref="A58:N58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2015-03-22T13:59:37Z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