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5" i="16"/>
  <c r="M39" i="16"/>
  <c r="M43" i="16"/>
  <c r="M37" i="16"/>
  <c r="M36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<sst xmlns="http://schemas.openxmlformats.org/spreadsheetml/2006/main" count="230" uniqueCount="152">
  <si>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</si>
  <si>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</si>
  <si>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</si>
  <si>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</si>
  <si>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</si>
  <si>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</si>
  <si>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</si>
  <si>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</si>
  <si>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</si>
  <si>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</si>
  <si>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</si>
  <si>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</si>
  <si>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</si>
  <si>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</si>
  <si>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</si>
  <si>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</si>
  <si>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</si>
  <si>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</si>
  <si>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</si>
  <si>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</si>
  <si>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</si>
  <si>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</si>
  <si>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</si>
  <si>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</si>
  <si>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</si>
  <si>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</si>
  <si>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</si>
  <si>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</si>
  <si>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</si>
  <si>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</si>
  <si>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</si>
  <si>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</si>
  <si>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</si>
  <si>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</si>
  <si>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</si>
  <si>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</si>
  <si>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</si>
  <si>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</si>
  <si>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</si>
  <si>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</si>
  <si>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</si>
  <si>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</si>
  <si>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</si>
  <si>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</si>
  <si>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</si>
  <si>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</si>
  <si>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</si>
  <si>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</si>
  <si>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</si>
  <si>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</si>
  <si>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</si>
  <si>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</si>
  <si>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</si>
  <si>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</si>
  <si>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</si>
  <si>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</si>
  <si>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</si>
  <si>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</si>
  <si>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</si>
  <si>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</si>
  <si>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</si>
  <si>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</si>
  <si>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</si>
  <si>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</si>
  <si>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</si>
  <si>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</si>
  <si>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</si>
  <si>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</si>
  <si>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</si>
  <si>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Пушкина 1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</si>
  <si>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</si>
  <si>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</si>
  <si>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</si>
  <si>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</si>
  <si>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0,02
85
65</t>
  </si>
  <si>
    <t>135,37
115,06
87,99</t>
  </si>
  <si>
    <t>1491,8
1268,03
969,67</t>
  </si>
  <si>
    <t>Р</t>
  </si>
  <si>
    <t>ТЕРр67-13-1
Ремонт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</si>
  <si>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</si>
  <si>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</si>
  <si>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</si>
  <si>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</si>
  <si>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390,46
_____
426</t>
  </si>
  <si>
    <t>244,94
99,57
76,14</t>
  </si>
  <si>
    <t>117,14
_____
127,8</t>
  </si>
  <si>
    <t>1702,42
1097,45
839,23</t>
  </si>
  <si>
    <t>1291,12
_____
411,3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</si>
  <si>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</si>
  <si>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</si>
  <si>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</si>
  <si>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</si>
  <si>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</si>
  <si>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</si>
  <si>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</si>
  <si>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0,04
85
65</t>
  </si>
  <si>
    <t>276,43
_____
627</t>
  </si>
  <si>
    <t>36,14
9,4
7,19</t>
  </si>
  <si>
    <t>11,06
_____
25,08</t>
  </si>
  <si>
    <t>215,02
103,55
79,18</t>
  </si>
  <si>
    <t>121,82
_____
93,2</t>
  </si>
  <si>
    <t>Итого прямые затраты по акту</t>
  </si>
  <si>
    <t>726,84
_____
241,38</t>
  </si>
  <si>
    <t>8010,41
_____
684,95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</si>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</sst>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E19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62.31</v>
      </c>
      <c r="X14" s="27">
        <v>62.31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2058.48/1000</f>
        <v>2.0584799999999999</v>
      </c>
      <c r="I27" s="85"/>
      <c r="J27" s="35" t="s">
        <v>6</v>
      </c>
      <c r="K27" s="86">
        <f>20710.98/1000</f>
        <v>20.710979999999999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2058.48/1000</f>
        <v>2.0584799999999999</v>
      </c>
      <c r="I29" s="85"/>
      <c r="J29" s="35" t="s">
        <v>6</v>
      </c>
      <c r="K29" s="86">
        <f>20710.98/1000</f>
        <v>20.710979999999999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6.2310000000000004E-2</v>
      </c>
      <c r="I30" s="85"/>
      <c r="J30" s="35" t="s">
        <v>8</v>
      </c>
      <c r="K30" s="86">
        <f>(X14+X15)/1000</f>
        <v>6.2310000000000004E-2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726.84</v>
      </c>
      <c r="Z30" s="71">
        <v>617.80999999999995</v>
      </c>
      <c r="AA30" s="71">
        <v>472.45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726.84/1000</f>
        <v>0.72684000000000004</v>
      </c>
      <c r="I31" s="85"/>
      <c r="J31" s="35" t="s">
        <v>6</v>
      </c>
      <c r="K31" s="86">
        <f>8010.41/1000</f>
        <v>8.0104100000000003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8010.41</v>
      </c>
      <c r="Z31" s="72">
        <v>6808.85</v>
      </c>
      <c r="AA31" s="72">
        <v>5206.7700000000004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135.37</v>
      </c>
      <c r="J41" s="134"/>
      <c r="K41" s="134" t="s">
        <v>76</v>
      </c>
      <c r="L41" s="135">
        <v>1491.8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4852.5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968.22</v>
      </c>
      <c r="I46" s="144" t="s">
        <v>102</v>
      </c>
      <c r="J46" s="144"/>
      <c r="K46" s="144">
        <v>8695.36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726.84</v>
      </c>
      <c r="I48" s="144"/>
      <c r="J48" s="144"/>
      <c r="K48" s="144">
        <v>8010.41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241.38</v>
      </c>
      <c r="I49" s="144"/>
      <c r="J49" s="144"/>
      <c r="K49" s="144">
        <v>684.95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617.80999999999995</v>
      </c>
      <c r="I50" s="147"/>
      <c r="J50" s="147"/>
      <c r="K50" s="147">
        <v>6808.85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472.45</v>
      </c>
      <c r="I51" s="147"/>
      <c r="J51" s="147"/>
      <c r="K51" s="147">
        <v>5206.7700000000004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2058.48</v>
      </c>
      <c r="I53" s="144"/>
      <c r="J53" s="144"/>
      <c r="K53" s="144">
        <v>20710.98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2058.48</v>
      </c>
      <c r="I54" s="144"/>
      <c r="J54" s="144"/>
      <c r="K54" s="144">
        <v>20710.98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2058.48</v>
      </c>
      <c r="I55" s="147"/>
      <c r="J55" s="147"/>
      <c r="K55" s="147">
        <v>20710.98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2058.48/1000</f>
        <v>2.0584799999999999</v>
      </c>
      <c r="H11" s="85"/>
      <c r="I11" s="55" t="s">
        <v>6</v>
      </c>
      <c r="J11" s="86">
        <f>20710.98/1000</f>
        <v>20.710979999999999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2058.48/1000</f>
        <v>2.0584799999999999</v>
      </c>
      <c r="H13" s="122"/>
      <c r="I13" s="55" t="s">
        <v>6</v>
      </c>
      <c r="J13" s="86">
        <f>20710.98/1000</f>
        <v>20.710979999999999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6.2310000000000004E-2</v>
      </c>
      <c r="H14" s="85"/>
      <c r="I14" s="55" t="s">
        <v>8</v>
      </c>
      <c r="J14" s="86">
        <f>(P14+P15)/1000</f>
        <v>6.2310000000000004E-2</v>
      </c>
      <c r="K14" s="87"/>
      <c r="L14" s="58">
        <v>726.84</v>
      </c>
      <c r="M14" s="35" t="s">
        <v>8</v>
      </c>
      <c r="N14" s="57"/>
      <c r="O14" s="26">
        <v>62.31</v>
      </c>
      <c r="P14" s="27">
        <v>62.31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726.84/1000</f>
        <v>0.72684000000000004</v>
      </c>
      <c r="H15" s="117"/>
      <c r="I15" s="55" t="s">
        <v>6</v>
      </c>
      <c r="J15" s="86">
        <f>8010.41/1000</f>
        <v>8.0104100000000003</v>
      </c>
      <c r="K15" s="87"/>
      <c r="L15" s="59">
        <v>8010.41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11.88</v>
      </c>
      <c r="F26" s="134" t="s">
        <v>118</v>
      </c>
      <c r="G26" s="134">
        <v>117.14</v>
      </c>
      <c r="H26" s="154"/>
      <c r="I26" s="154"/>
      <c r="J26" s="134" t="s">
        <v>119</v>
      </c>
      <c r="K26" s="134">
        <v>1291.1199999999999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2.13</v>
      </c>
      <c r="F27" s="134" t="s">
        <v>122</v>
      </c>
      <c r="G27" s="134">
        <v>22.96</v>
      </c>
      <c r="H27" s="154"/>
      <c r="I27" s="154"/>
      <c r="J27" s="134" t="s">
        <v>123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0.96</v>
      </c>
      <c r="F28" s="134" t="s">
        <v>126</v>
      </c>
      <c r="G28" s="134">
        <v>11.01</v>
      </c>
      <c r="H28" s="154"/>
      <c r="I28" s="154"/>
      <c r="J28" s="134" t="s">
        <v>127</v>
      </c>
      <c r="K28" s="134">
        <v>121.32</v>
      </c>
      <c r="L28" s="155"/>
      <c r="M28" s="154">
        <f>IF(ISNUMBER(K28/G28),IF(NOT(K28/G28=0),K28/G28, " "), " ")</f>
        <v>11.019073569482288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47.34</v>
      </c>
      <c r="F29" s="134" t="s">
        <v>130</v>
      </c>
      <c r="G29" s="134">
        <v>575.65</v>
      </c>
      <c r="H29" s="154"/>
      <c r="I29" s="154"/>
      <c r="J29" s="134" t="s">
        <v>131</v>
      </c>
      <c r="K29" s="134">
        <v>6344.03</v>
      </c>
      <c r="L29" s="155"/>
      <c r="M29" s="154">
        <f>IF(ISNUMBER(K29/G29),IF(NOT(K29/G29=0),K29/G29, " "), " ")</f>
        <v>11.020637540171979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3</v>
      </c>
      <c r="F31" s="134" t="s">
        <v>136</v>
      </c>
      <c r="G31" s="134">
        <v>88.5</v>
      </c>
      <c r="H31" s="154">
        <v>58.8</v>
      </c>
      <c r="I31" s="154">
        <v>176.4</v>
      </c>
      <c r="J31" s="134" t="s">
        <v>137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4</v>
      </c>
      <c r="F32" s="134" t="s">
        <v>142</v>
      </c>
      <c r="G32" s="134">
        <v>25.08</v>
      </c>
      <c r="H32" s="154">
        <v>22.83</v>
      </c>
      <c r="I32" s="154">
        <v>91.32</v>
      </c>
      <c r="J32" s="134" t="s">
        <v>143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30</v>
      </c>
      <c r="F33" s="140" t="s">
        <v>147</v>
      </c>
      <c r="G33" s="140">
        <v>127.8</v>
      </c>
      <c r="H33" s="160">
        <v>13.42</v>
      </c>
      <c r="I33" s="160">
        <v>402.6</v>
      </c>
      <c r="J33" s="140" t="s">
        <v>148</v>
      </c>
      <c r="K33" s="140">
        <v>411.3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968.22</v>
      </c>
      <c r="H34" s="163"/>
      <c r="I34" s="163"/>
      <c r="J34" s="163"/>
      <c r="K34" s="162">
        <v>8695.36</v>
      </c>
      <c r="L34" s="164"/>
      <c r="M34" s="162">
        <f ca="1">IF(ISNUMBER(INDIRECT("K" &amp; ROW())/INDIRECT("G" &amp; ROW())),INDIRECT("K" &amp; ROW())/INDIRECT("G" &amp; ROW()), " ")</f>
        <v>8.9807688335295701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726.84</v>
      </c>
      <c r="H36" s="163"/>
      <c r="I36" s="163"/>
      <c r="J36" s="163"/>
      <c r="K36" s="162">
        <v>8010.41</v>
      </c>
      <c r="L36" s="164"/>
      <c r="M36" s="162">
        <f ca="1">IF(ISNUMBER(INDIRECT("K" &amp; ROW())/INDIRECT("G" &amp; ROW())),INDIRECT("K" &amp; ROW())/INDIRECT("G" &amp; ROW()), " ")</f>
        <v>11.020871168345165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241.38</v>
      </c>
      <c r="H37" s="163"/>
      <c r="I37" s="163"/>
      <c r="J37" s="163"/>
      <c r="K37" s="162">
        <v>684.95</v>
      </c>
      <c r="L37" s="164"/>
      <c r="M37" s="162">
        <f ca="1">IF(ISNUMBER(INDIRECT("K" &amp; ROW())/INDIRECT("G" &amp; ROW())),INDIRECT("K" &amp; ROW())/INDIRECT("G" &amp; ROW()), " ")</f>
        <v>2.8376418924517361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617.80999999999995</v>
      </c>
      <c r="H38" s="166"/>
      <c r="I38" s="166"/>
      <c r="J38" s="166"/>
      <c r="K38" s="165">
        <v>6808.85</v>
      </c>
      <c r="L38" s="167"/>
      <c r="M38" s="165">
        <f ca="1">IF(ISNUMBER(INDIRECT("K" &amp; ROW())/INDIRECT("G" &amp; ROW())),INDIRECT("K" &amp; ROW())/INDIRECT("G" &amp; ROW()), " ")</f>
        <v>11.020944950713004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472.45</v>
      </c>
      <c r="H39" s="166"/>
      <c r="I39" s="166"/>
      <c r="J39" s="166"/>
      <c r="K39" s="165">
        <v>5206.7700000000004</v>
      </c>
      <c r="L39" s="167"/>
      <c r="M39" s="165">
        <f ca="1">IF(ISNUMBER(INDIRECT("K" &amp; ROW())/INDIRECT("G" &amp; ROW())),INDIRECT("K" &amp; ROW())/INDIRECT("G" &amp; ROW()), " ")</f>
        <v>11.02078526828236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2058.48</v>
      </c>
      <c r="H41" s="163"/>
      <c r="I41" s="163"/>
      <c r="J41" s="163"/>
      <c r="K41" s="162">
        <v>20710.98</v>
      </c>
      <c r="L41" s="164"/>
      <c r="M41" s="162">
        <f ca="1">IF(ISNUMBER(INDIRECT("K" &amp; ROW())/INDIRECT("G" &amp; ROW())),INDIRECT("K" &amp; ROW())/INDIRECT("G" &amp; ROW()), " ")</f>
        <v>10.06129765652326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2058.48</v>
      </c>
      <c r="H42" s="163"/>
      <c r="I42" s="163"/>
      <c r="J42" s="163"/>
      <c r="K42" s="162">
        <v>20710.98</v>
      </c>
      <c r="L42" s="164"/>
      <c r="M42" s="162">
        <f ca="1">IF(ISNUMBER(INDIRECT("K" &amp; ROW())/INDIRECT("G" &amp; ROW())),INDIRECT("K" &amp; ROW())/INDIRECT("G" &amp; ROW()), " ")</f>
        <v>10.06129765652326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2058.48</v>
      </c>
      <c r="H43" s="166"/>
      <c r="I43" s="166"/>
      <c r="J43" s="166"/>
      <c r="K43" s="165">
        <v>20710.98</v>
      </c>
      <c r="L43" s="167"/>
      <c r="M43" s="165">
        <f ca="1">IF(ISNUMBER(INDIRECT("K" &amp; ROW())/INDIRECT("G" &amp; ROW())),INDIRECT("K" &amp; ROW())/INDIRECT("G" &amp; ROW()), " ")</f>
        <v>10.06129765652326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2015-03-22T14:31:05Z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